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디자인진흥원\Desktop\"/>
    </mc:Choice>
  </mc:AlternateContent>
  <xr:revisionPtr revIDLastSave="0" documentId="13_ncr:1_{9875DBC7-F0A7-4B43-8327-3B6BCBC0739B}" xr6:coauthVersionLast="36" xr6:coauthVersionMax="36" xr10:uidLastSave="{00000000-0000-0000-0000-000000000000}"/>
  <bookViews>
    <workbookView xWindow="0" yWindow="0" windowWidth="19035" windowHeight="11730" xr2:uid="{00000000-000D-0000-FFFF-FFFF00000000}"/>
  </bookViews>
  <sheets>
    <sheet name="원가계산서" sheetId="1" r:id="rId1"/>
    <sheet name="공종별집계표" sheetId="2" r:id="rId2"/>
    <sheet name="공종별내역서" sheetId="3" r:id="rId3"/>
  </sheets>
  <externalReferences>
    <externalReference r:id="rId4"/>
  </externalReferences>
  <definedNames>
    <definedName name="_xlnm.Print_Area" localSheetId="2">공종별내역서!$A$1:$M$483</definedName>
    <definedName name="_xlnm.Print_Area" localSheetId="1">공종별집계표!$A$1:$M$28</definedName>
    <definedName name="_xlnm.Print_Area" localSheetId="0">원가계산서!$A$1:$O$38</definedName>
    <definedName name="_xlnm.Print_Titles" localSheetId="2">공종별내역서!$1:$3</definedName>
    <definedName name="_xlnm.Print_Titles" localSheetId="1">공종별집계표!$1:$4</definedName>
  </definedNames>
  <calcPr calcId="191029" iterate="1"/>
</workbook>
</file>

<file path=xl/calcChain.xml><?xml version="1.0" encoding="utf-8"?>
<calcChain xmlns="http://schemas.openxmlformats.org/spreadsheetml/2006/main">
  <c r="D30" i="1" l="1"/>
  <c r="I25" i="2" l="1"/>
  <c r="G25" i="2"/>
  <c r="E25" i="2"/>
  <c r="A26" i="2"/>
  <c r="J451" i="3"/>
  <c r="H451" i="3"/>
  <c r="I450" i="3"/>
  <c r="G450" i="3"/>
  <c r="E450" i="3"/>
  <c r="D450" i="3"/>
  <c r="I449" i="3"/>
  <c r="G449" i="3"/>
  <c r="E449" i="3"/>
  <c r="D449" i="3"/>
  <c r="F449" i="3" s="1"/>
  <c r="I448" i="3"/>
  <c r="G448" i="3"/>
  <c r="E448" i="3"/>
  <c r="D448" i="3"/>
  <c r="I447" i="3"/>
  <c r="G447" i="3"/>
  <c r="E447" i="3"/>
  <c r="D447" i="3"/>
  <c r="I446" i="3"/>
  <c r="J446" i="3" s="1"/>
  <c r="G446" i="3"/>
  <c r="H446" i="3" s="1"/>
  <c r="E446" i="3"/>
  <c r="F446" i="3" s="1"/>
  <c r="I445" i="3"/>
  <c r="J445" i="3" s="1"/>
  <c r="G445" i="3"/>
  <c r="H445" i="3" s="1"/>
  <c r="E445" i="3"/>
  <c r="F445" i="3" s="1"/>
  <c r="I444" i="3"/>
  <c r="J444" i="3" s="1"/>
  <c r="G444" i="3"/>
  <c r="H444" i="3" s="1"/>
  <c r="E444" i="3"/>
  <c r="F444" i="3" s="1"/>
  <c r="I443" i="3"/>
  <c r="J443" i="3" s="1"/>
  <c r="G443" i="3"/>
  <c r="H443" i="3" s="1"/>
  <c r="E443" i="3"/>
  <c r="I442" i="3"/>
  <c r="J442" i="3" s="1"/>
  <c r="G442" i="3"/>
  <c r="H442" i="3" s="1"/>
  <c r="E442" i="3"/>
  <c r="F442" i="3" s="1"/>
  <c r="I441" i="3"/>
  <c r="J441" i="3" s="1"/>
  <c r="G441" i="3"/>
  <c r="H441" i="3" s="1"/>
  <c r="E441" i="3"/>
  <c r="F441" i="3" s="1"/>
  <c r="I440" i="3"/>
  <c r="J440" i="3" s="1"/>
  <c r="G440" i="3"/>
  <c r="H440" i="3" s="1"/>
  <c r="E440" i="3"/>
  <c r="F440" i="3" s="1"/>
  <c r="J439" i="3"/>
  <c r="H439" i="3"/>
  <c r="I438" i="3"/>
  <c r="J438" i="3" s="1"/>
  <c r="G438" i="3"/>
  <c r="H438" i="3" s="1"/>
  <c r="E438" i="3"/>
  <c r="F438" i="3" s="1"/>
  <c r="I437" i="3"/>
  <c r="J437" i="3" s="1"/>
  <c r="G437" i="3"/>
  <c r="H437" i="3" s="1"/>
  <c r="E437" i="3"/>
  <c r="F437" i="3" s="1"/>
  <c r="J431" i="3"/>
  <c r="H431" i="3"/>
  <c r="I430" i="3"/>
  <c r="G430" i="3"/>
  <c r="E430" i="3"/>
  <c r="D430" i="3"/>
  <c r="I429" i="3"/>
  <c r="G429" i="3"/>
  <c r="E429" i="3"/>
  <c r="D429" i="3"/>
  <c r="I428" i="3"/>
  <c r="G428" i="3"/>
  <c r="H428" i="3" s="1"/>
  <c r="E428" i="3"/>
  <c r="F428" i="3" s="1"/>
  <c r="I427" i="3"/>
  <c r="J427" i="3" s="1"/>
  <c r="G427" i="3"/>
  <c r="H427" i="3" s="1"/>
  <c r="E427" i="3"/>
  <c r="I426" i="3"/>
  <c r="J426" i="3" s="1"/>
  <c r="G426" i="3"/>
  <c r="H426" i="3" s="1"/>
  <c r="E426" i="3"/>
  <c r="F426" i="3" s="1"/>
  <c r="I425" i="3"/>
  <c r="J425" i="3" s="1"/>
  <c r="G425" i="3"/>
  <c r="H425" i="3" s="1"/>
  <c r="E425" i="3"/>
  <c r="F425" i="3" s="1"/>
  <c r="I424" i="3"/>
  <c r="J424" i="3" s="1"/>
  <c r="G424" i="3"/>
  <c r="H424" i="3" s="1"/>
  <c r="E424" i="3"/>
  <c r="F424" i="3" s="1"/>
  <c r="I423" i="3"/>
  <c r="J423" i="3" s="1"/>
  <c r="G423" i="3"/>
  <c r="H423" i="3" s="1"/>
  <c r="E423" i="3"/>
  <c r="F423" i="3" s="1"/>
  <c r="I422" i="3"/>
  <c r="J422" i="3" s="1"/>
  <c r="G422" i="3"/>
  <c r="H422" i="3" s="1"/>
  <c r="E422" i="3"/>
  <c r="F422" i="3" s="1"/>
  <c r="I421" i="3"/>
  <c r="J421" i="3" s="1"/>
  <c r="G421" i="3"/>
  <c r="H421" i="3" s="1"/>
  <c r="E421" i="3"/>
  <c r="I420" i="3"/>
  <c r="J420" i="3" s="1"/>
  <c r="G420" i="3"/>
  <c r="H420" i="3" s="1"/>
  <c r="E420" i="3"/>
  <c r="F420" i="3" s="1"/>
  <c r="I419" i="3"/>
  <c r="J419" i="3" s="1"/>
  <c r="G419" i="3"/>
  <c r="H419" i="3" s="1"/>
  <c r="E419" i="3"/>
  <c r="F419" i="3" s="1"/>
  <c r="I418" i="3"/>
  <c r="J418" i="3" s="1"/>
  <c r="G418" i="3"/>
  <c r="H418" i="3" s="1"/>
  <c r="E418" i="3"/>
  <c r="F418" i="3" s="1"/>
  <c r="I417" i="3"/>
  <c r="J417" i="3" s="1"/>
  <c r="G417" i="3"/>
  <c r="H417" i="3" s="1"/>
  <c r="E417" i="3"/>
  <c r="F417" i="3" s="1"/>
  <c r="I416" i="3"/>
  <c r="J416" i="3" s="1"/>
  <c r="G416" i="3"/>
  <c r="H416" i="3" s="1"/>
  <c r="E416" i="3"/>
  <c r="F416" i="3" s="1"/>
  <c r="J415" i="3"/>
  <c r="H415" i="3"/>
  <c r="I414" i="3"/>
  <c r="J414" i="3" s="1"/>
  <c r="G414" i="3"/>
  <c r="H414" i="3" s="1"/>
  <c r="E414" i="3"/>
  <c r="F414" i="3" s="1"/>
  <c r="I413" i="3"/>
  <c r="J413" i="3" s="1"/>
  <c r="G413" i="3"/>
  <c r="H413" i="3" s="1"/>
  <c r="E413" i="3"/>
  <c r="F413" i="3" s="1"/>
  <c r="H447" i="3" l="1"/>
  <c r="H450" i="3"/>
  <c r="F450" i="3"/>
  <c r="J447" i="3"/>
  <c r="J450" i="3"/>
  <c r="K429" i="3"/>
  <c r="J430" i="3"/>
  <c r="H430" i="3"/>
  <c r="L440" i="3"/>
  <c r="L442" i="3"/>
  <c r="L444" i="3"/>
  <c r="L446" i="3"/>
  <c r="K449" i="3"/>
  <c r="L414" i="3"/>
  <c r="H429" i="3"/>
  <c r="H435" i="3" s="1"/>
  <c r="H449" i="3"/>
  <c r="L416" i="3"/>
  <c r="L418" i="3"/>
  <c r="L420" i="3"/>
  <c r="L422" i="3"/>
  <c r="L424" i="3"/>
  <c r="L426" i="3"/>
  <c r="L441" i="3"/>
  <c r="K443" i="3"/>
  <c r="L445" i="3"/>
  <c r="F447" i="3"/>
  <c r="L447" i="3" s="1"/>
  <c r="F448" i="3"/>
  <c r="L448" i="3" s="1"/>
  <c r="K428" i="3"/>
  <c r="K447" i="3"/>
  <c r="H448" i="3"/>
  <c r="J449" i="3"/>
  <c r="K421" i="3"/>
  <c r="K427" i="3"/>
  <c r="J429" i="3"/>
  <c r="F430" i="3"/>
  <c r="L430" i="3" s="1"/>
  <c r="J448" i="3"/>
  <c r="F429" i="3"/>
  <c r="L413" i="3"/>
  <c r="E415" i="3"/>
  <c r="L437" i="3"/>
  <c r="L417" i="3"/>
  <c r="L419" i="3"/>
  <c r="L423" i="3"/>
  <c r="L425" i="3"/>
  <c r="L438" i="3"/>
  <c r="E439" i="3"/>
  <c r="E431" i="3"/>
  <c r="K418" i="3"/>
  <c r="K424" i="3"/>
  <c r="K448" i="3"/>
  <c r="K450" i="3"/>
  <c r="F421" i="3"/>
  <c r="L421" i="3" s="1"/>
  <c r="F427" i="3"/>
  <c r="L427" i="3" s="1"/>
  <c r="J428" i="3"/>
  <c r="L428" i="3" s="1"/>
  <c r="F443" i="3"/>
  <c r="L443" i="3" s="1"/>
  <c r="K414" i="3"/>
  <c r="K416" i="3"/>
  <c r="K419" i="3"/>
  <c r="K422" i="3"/>
  <c r="K425" i="3"/>
  <c r="K430" i="3"/>
  <c r="K437" i="3"/>
  <c r="K441" i="3"/>
  <c r="K444" i="3"/>
  <c r="K438" i="3"/>
  <c r="K442" i="3"/>
  <c r="K445" i="3"/>
  <c r="K440" i="3"/>
  <c r="K446" i="3"/>
  <c r="K413" i="3"/>
  <c r="K417" i="3"/>
  <c r="K420" i="3"/>
  <c r="K423" i="3"/>
  <c r="K426" i="3"/>
  <c r="I21" i="2"/>
  <c r="J21" i="2" s="1"/>
  <c r="H25" i="2"/>
  <c r="G24" i="2" s="1"/>
  <c r="H24" i="2" s="1"/>
  <c r="I23" i="2"/>
  <c r="J23" i="2" s="1"/>
  <c r="I22" i="2" s="1"/>
  <c r="J22" i="2" s="1"/>
  <c r="G23" i="2"/>
  <c r="H23" i="2" s="1"/>
  <c r="G22" i="2" s="1"/>
  <c r="H22" i="2" s="1"/>
  <c r="I27" i="2"/>
  <c r="H27" i="2"/>
  <c r="E27" i="2"/>
  <c r="F27" i="2" s="1"/>
  <c r="J25" i="2"/>
  <c r="I24" i="2" s="1"/>
  <c r="J24" i="2" s="1"/>
  <c r="G21" i="2"/>
  <c r="H21" i="2" s="1"/>
  <c r="I20" i="2"/>
  <c r="J20" i="2" s="1"/>
  <c r="G20" i="2"/>
  <c r="H20" i="2" s="1"/>
  <c r="G19" i="2"/>
  <c r="H19" i="2" s="1"/>
  <c r="I17" i="2"/>
  <c r="J17" i="2" s="1"/>
  <c r="I14" i="2"/>
  <c r="J14" i="2" s="1"/>
  <c r="C1" i="1"/>
  <c r="H459" i="3" l="1"/>
  <c r="J459" i="3"/>
  <c r="L450" i="3"/>
  <c r="E451" i="3"/>
  <c r="F451" i="3" s="1"/>
  <c r="L451" i="3" s="1"/>
  <c r="L449" i="3"/>
  <c r="J435" i="3"/>
  <c r="K27" i="2"/>
  <c r="L429" i="3"/>
  <c r="F415" i="3"/>
  <c r="K415" i="3"/>
  <c r="F431" i="3"/>
  <c r="L431" i="3" s="1"/>
  <c r="K431" i="3"/>
  <c r="K439" i="3"/>
  <c r="F439" i="3"/>
  <c r="G8" i="2"/>
  <c r="H8" i="2" s="1"/>
  <c r="I18" i="2"/>
  <c r="J18" i="2" s="1"/>
  <c r="G17" i="2"/>
  <c r="H17" i="2" s="1"/>
  <c r="J27" i="2"/>
  <c r="L27" i="2" s="1"/>
  <c r="D37" i="1" s="1"/>
  <c r="E5" i="1" s="1"/>
  <c r="I19" i="2"/>
  <c r="J19" i="2" s="1"/>
  <c r="G18" i="2"/>
  <c r="H18" i="2" s="1"/>
  <c r="I8" i="2"/>
  <c r="J8" i="2" s="1"/>
  <c r="I7" i="2"/>
  <c r="J7" i="2" s="1"/>
  <c r="K451" i="3" l="1"/>
  <c r="L439" i="3"/>
  <c r="L459" i="3" s="1"/>
  <c r="F459" i="3"/>
  <c r="L415" i="3"/>
  <c r="L435" i="3" s="1"/>
  <c r="F435" i="3"/>
  <c r="I9" i="2"/>
  <c r="J9" i="2" s="1"/>
  <c r="G12" i="2"/>
  <c r="H12" i="2" s="1"/>
  <c r="E17" i="2"/>
  <c r="G7" i="2"/>
  <c r="H7" i="2" s="1"/>
  <c r="F25" i="2"/>
  <c r="K25" i="2"/>
  <c r="E19" i="2"/>
  <c r="G11" i="2"/>
  <c r="H11" i="2" s="1"/>
  <c r="G14" i="2"/>
  <c r="H14" i="2" s="1"/>
  <c r="G15" i="2" l="1"/>
  <c r="H15" i="2" s="1"/>
  <c r="E23" i="2"/>
  <c r="I15" i="2"/>
  <c r="J15" i="2" s="1"/>
  <c r="K19" i="2"/>
  <c r="F19" i="2"/>
  <c r="L19" i="2" s="1"/>
  <c r="F17" i="2"/>
  <c r="L17" i="2" s="1"/>
  <c r="K17" i="2"/>
  <c r="L25" i="2"/>
  <c r="E24" i="2"/>
  <c r="K23" i="2" l="1"/>
  <c r="F23" i="2"/>
  <c r="K24" i="2"/>
  <c r="F24" i="2"/>
  <c r="L24" i="2" s="1"/>
  <c r="G10" i="2"/>
  <c r="H10" i="2" s="1"/>
  <c r="L23" i="2" l="1"/>
  <c r="E22" i="2"/>
  <c r="K22" i="2" l="1"/>
  <c r="F22" i="2"/>
  <c r="L22" i="2" s="1"/>
  <c r="E20" i="2"/>
  <c r="E21" i="2"/>
  <c r="G13" i="2"/>
  <c r="H13" i="2" s="1"/>
  <c r="E18" i="2" l="1"/>
  <c r="T22" i="2"/>
  <c r="D36" i="1"/>
  <c r="I12" i="2"/>
  <c r="J12" i="2" s="1"/>
  <c r="F20" i="2"/>
  <c r="L20" i="2" s="1"/>
  <c r="K20" i="2"/>
  <c r="F21" i="2"/>
  <c r="L21" i="2" s="1"/>
  <c r="K21" i="2"/>
  <c r="E4" i="1" l="1"/>
  <c r="I13" i="2"/>
  <c r="J13" i="2" s="1"/>
  <c r="F18" i="2"/>
  <c r="L18" i="2" s="1"/>
  <c r="K18" i="2"/>
  <c r="E14" i="2" l="1"/>
  <c r="E9" i="2"/>
  <c r="F14" i="2" l="1"/>
  <c r="L14" i="2" s="1"/>
  <c r="K14" i="2"/>
  <c r="F9" i="2"/>
  <c r="E11" i="2"/>
  <c r="F11" i="2" l="1"/>
  <c r="I11" i="2"/>
  <c r="J11" i="2" s="1"/>
  <c r="G9" i="2"/>
  <c r="E15" i="2"/>
  <c r="G16" i="2"/>
  <c r="H16" i="2" s="1"/>
  <c r="L11" i="2" l="1"/>
  <c r="F15" i="2"/>
  <c r="L15" i="2" s="1"/>
  <c r="K15" i="2"/>
  <c r="H9" i="2"/>
  <c r="K9" i="2"/>
  <c r="E7" i="2"/>
  <c r="K11" i="2"/>
  <c r="G6" i="2" l="1"/>
  <c r="H6" i="2" s="1"/>
  <c r="G5" i="2" s="1"/>
  <c r="H5" i="2" s="1"/>
  <c r="L9" i="2"/>
  <c r="F7" i="2"/>
  <c r="K7" i="2"/>
  <c r="E12" i="2"/>
  <c r="H28" i="2" l="1"/>
  <c r="D11" i="1"/>
  <c r="L7" i="2"/>
  <c r="E8" i="2"/>
  <c r="F12" i="2"/>
  <c r="L12" i="2" s="1"/>
  <c r="K12" i="2"/>
  <c r="F8" i="2" l="1"/>
  <c r="K8" i="2"/>
  <c r="D21" i="1"/>
  <c r="D19" i="1"/>
  <c r="D12" i="1"/>
  <c r="D13" i="1" s="1"/>
  <c r="D18" i="1"/>
  <c r="D20" i="1" s="1"/>
  <c r="I10" i="2"/>
  <c r="J10" i="2" s="1"/>
  <c r="D17" i="1" l="1"/>
  <c r="D16" i="1"/>
  <c r="L8" i="2"/>
  <c r="I16" i="2" l="1"/>
  <c r="J16" i="2" s="1"/>
  <c r="I6" i="2" s="1"/>
  <c r="J6" i="2" s="1"/>
  <c r="I5" i="2" s="1"/>
  <c r="J5" i="2" s="1"/>
  <c r="D15" i="1" l="1"/>
  <c r="J28" i="2"/>
  <c r="E10" i="2" l="1"/>
  <c r="K10" i="2" l="1"/>
  <c r="F10" i="2"/>
  <c r="E16" i="2" l="1"/>
  <c r="E13" i="2"/>
  <c r="L10" i="2"/>
  <c r="K13" i="2" l="1"/>
  <c r="F13" i="2"/>
  <c r="F16" i="2"/>
  <c r="L16" i="2" s="1"/>
  <c r="K16" i="2"/>
  <c r="L13" i="2" l="1"/>
  <c r="E6" i="2"/>
  <c r="F6" i="2" l="1"/>
  <c r="K6" i="2"/>
  <c r="E5" i="2" l="1"/>
  <c r="L6" i="2"/>
  <c r="F5" i="2" l="1"/>
  <c r="K5" i="2"/>
  <c r="L5" i="2" l="1"/>
  <c r="L28" i="2" s="1"/>
  <c r="F28" i="2"/>
  <c r="D7" i="1"/>
  <c r="D22" i="1" l="1"/>
  <c r="D10" i="1"/>
  <c r="D24" i="1" l="1"/>
  <c r="D23" i="1"/>
  <c r="D26" i="1"/>
  <c r="D25" i="1"/>
  <c r="D27" i="1" l="1"/>
  <c r="D28" i="1" s="1"/>
  <c r="D29" i="1" l="1"/>
  <c r="D33" i="1" l="1"/>
  <c r="D34" i="1" s="1"/>
  <c r="D35" i="1" s="1"/>
  <c r="D38" i="1" l="1"/>
  <c r="E3" i="1"/>
  <c r="E2" i="1" s="1"/>
  <c r="C2" i="1" s="1"/>
</calcChain>
</file>

<file path=xl/sharedStrings.xml><?xml version="1.0" encoding="utf-8"?>
<sst xmlns="http://schemas.openxmlformats.org/spreadsheetml/2006/main" count="2403" uniqueCount="770">
  <si>
    <t>01010743AF235D08B039610557509C71C50C88B173E</t>
  </si>
  <si>
    <t>01010743AF235D08B03961C061ECCBF4611DB17BACF</t>
  </si>
  <si>
    <t>매</t>
  </si>
  <si>
    <t>단위</t>
  </si>
  <si>
    <t>설정</t>
  </si>
  <si>
    <t>T</t>
  </si>
  <si>
    <t>일위</t>
  </si>
  <si>
    <t>A형</t>
  </si>
  <si>
    <t>대</t>
  </si>
  <si>
    <t>F</t>
  </si>
  <si>
    <t>천매</t>
  </si>
  <si>
    <t>M</t>
  </si>
  <si>
    <t>자재</t>
  </si>
  <si>
    <t>시공도</t>
  </si>
  <si>
    <t>변수</t>
  </si>
  <si>
    <t/>
  </si>
  <si>
    <t>M2</t>
  </si>
  <si>
    <t>01</t>
  </si>
  <si>
    <t>수량</t>
  </si>
  <si>
    <t>적용율</t>
  </si>
  <si>
    <t>일</t>
  </si>
  <si>
    <t>단산</t>
  </si>
  <si>
    <t>주</t>
  </si>
  <si>
    <t>개</t>
  </si>
  <si>
    <t>포</t>
  </si>
  <si>
    <t>인</t>
  </si>
  <si>
    <t>바닥</t>
  </si>
  <si>
    <t>손잡이</t>
  </si>
  <si>
    <t>H50</t>
  </si>
  <si>
    <t>EA</t>
  </si>
  <si>
    <t>인력</t>
  </si>
  <si>
    <t>M3</t>
  </si>
  <si>
    <t>도착도</t>
  </si>
  <si>
    <t>조</t>
  </si>
  <si>
    <t>시멘트</t>
  </si>
  <si>
    <t>모래</t>
  </si>
  <si>
    <t>식</t>
  </si>
  <si>
    <t>3</t>
  </si>
  <si>
    <t>개소</t>
  </si>
  <si>
    <t>견적</t>
  </si>
  <si>
    <t>계</t>
  </si>
  <si>
    <t>3.159 x 3.000 = 9.477</t>
  </si>
  <si>
    <t>0.800 x 2.700 = 2.160</t>
  </si>
  <si>
    <t>2.390 x 3.000 = 7.170</t>
  </si>
  <si>
    <t>내부, 2회, con'c·mortar면</t>
  </si>
  <si>
    <t>3층붙박이장 제작설치/L5897*H2700</t>
  </si>
  <si>
    <t>2층붙박이의자 제작설치/W500*H450</t>
  </si>
  <si>
    <t>2.521 x 3.000 = 7.563</t>
  </si>
  <si>
    <t>2.510 x 2.700 = 6.777</t>
  </si>
  <si>
    <t>ㅁ-50*50각관틀+1.2T갈바위도장</t>
  </si>
  <si>
    <t>3층바테이블 제작설치/L2900*H100</t>
  </si>
  <si>
    <t>ㅁ-50*50각관틀+T12합판*2겹위필름지</t>
  </si>
  <si>
    <t>L(9000+1800+1800)*H5200</t>
  </si>
  <si>
    <t>1층탕비공간 제작설치/L3960*H3000</t>
  </si>
  <si>
    <t>2.706 x 3.000 = 8.118</t>
  </si>
  <si>
    <t>0.726 x 3.000 = 2.178</t>
  </si>
  <si>
    <t>9.200 x 2.900 = 26.680</t>
  </si>
  <si>
    <t>아크릴  5T+2T 2도 도장(비조명)</t>
  </si>
  <si>
    <t>4.064 x 3.000 = 12.192</t>
  </si>
  <si>
    <t>0.190 x 3.000 = 0.570</t>
  </si>
  <si>
    <t>1-9호실 (5.6호실 추가) 아크릴작업</t>
  </si>
  <si>
    <t>1.260 x 3.000 = 3.780</t>
  </si>
  <si>
    <t>황동, 베어링2개, 101.6*2.7mm</t>
  </si>
  <si>
    <t>1층벽면전시 제작설치/L6286*H3600</t>
  </si>
  <si>
    <t>회양목, 수고=0.8, 수관폭=1.2</t>
  </si>
  <si>
    <t>강관 조립말비계(이동식)설치 및 해체</t>
  </si>
  <si>
    <t>ㅁ-50*2.3T각관틀+T30합성목재</t>
  </si>
  <si>
    <t>ㅁ-50*2.3T각관틀+T9.5석고*1겹</t>
  </si>
  <si>
    <t>C-STUD45+TT9.5석고*2겹,한면</t>
  </si>
  <si>
    <t>[ 소                계 ]</t>
  </si>
  <si>
    <t>비                    고</t>
  </si>
  <si>
    <t>운         반         비</t>
  </si>
  <si>
    <t>010101439E2B5D9F20359B6096CF33D53B67A27A5CED0</t>
  </si>
  <si>
    <t>0103015A42462244A58705141C6971186788B59927E1</t>
  </si>
  <si>
    <t>건   설    폐   기   물    처   리   비</t>
  </si>
  <si>
    <t>지   정    폐   기   물    처   리   비</t>
  </si>
  <si>
    <t>01010443D421589BD032ED46F3F9D8260AAFF9B471E</t>
  </si>
  <si>
    <t>01010243AF225CB4A030CB2F22C0E9819E21AAC5DEE</t>
  </si>
  <si>
    <t>01010443D421589BD032ED46F3F9D8260AAFF9B4675</t>
  </si>
  <si>
    <t>01010743AF235D08B039610557509C71C55428E17C5</t>
  </si>
  <si>
    <t>01010443AF225CB4F038E4BF64CEDBEDDB6055C4A23</t>
  </si>
  <si>
    <t>01010443AF225CB4F038E4BF64CEDBEDDB6055247F1</t>
  </si>
  <si>
    <t>438C255D7200306360A94D8DF4FDB7DB62F2E</t>
  </si>
  <si>
    <t>010201459E2355089031E6C59619BE6EE001</t>
  </si>
  <si>
    <t>43AF225CB4F038E49C84CD1342F8488F09510</t>
  </si>
  <si>
    <t>T9MDF*1겹위도장</t>
  </si>
  <si>
    <t>데크재[식별번호:21685345]</t>
  </si>
  <si>
    <t>010115  철  거  공  사</t>
  </si>
  <si>
    <t>아크릴 5T + 조도향상 시트부착</t>
  </si>
  <si>
    <t>010112  조  경  공  사</t>
  </si>
  <si>
    <t>010201  합  성  목  재</t>
  </si>
  <si>
    <t>T25*150*3000,합성목재</t>
  </si>
  <si>
    <t>010114  운    반    비</t>
  </si>
  <si>
    <t>벽면,500*40*18T,벽돌타일</t>
  </si>
  <si>
    <t>010101  가  설  공  사</t>
  </si>
  <si>
    <t>도어록 설치 / 일반도어록 목재창호</t>
  </si>
  <si>
    <t>12*800*2400mm,투명</t>
  </si>
  <si>
    <t>010105  방  수  공  사</t>
  </si>
  <si>
    <t>010102  조  적  공  사</t>
  </si>
  <si>
    <t>BACK PAINT GLASS</t>
  </si>
  <si>
    <t>H100*T9MDF*1겹위도장</t>
  </si>
  <si>
    <t>바탕만들기+우레탄방수(비노출)</t>
  </si>
  <si>
    <t>GAW01[01.디자인징흥원]</t>
  </si>
  <si>
    <t>[ 합           계 ]</t>
  </si>
  <si>
    <t>010106  미  장  공  사</t>
  </si>
  <si>
    <t>GAW02[01.디자인징흥원]</t>
  </si>
  <si>
    <t>GAW03[01.디자인징흥원]</t>
  </si>
  <si>
    <t>C-STUD45+T9합판*1겹,한면</t>
  </si>
  <si>
    <t>GAW04[01.디자인징흥원]</t>
  </si>
  <si>
    <t>GAW05[01.디자인징흥원]</t>
  </si>
  <si>
    <t>010104  목공사및수장공사</t>
  </si>
  <si>
    <t>도어록 설치 / 일반도어록 강재창호</t>
  </si>
  <si>
    <t>ㅁ-30미송각재+T9.5석고*1겹</t>
  </si>
  <si>
    <t>ㅁ-30미송각재+T9.5석고*2겹</t>
  </si>
  <si>
    <t>0101  01.건 축 공 사</t>
  </si>
  <si>
    <t>010103  타  일  공  사</t>
  </si>
  <si>
    <t>010107  창  호  공  사</t>
  </si>
  <si>
    <t>GAW06[01.디자인징흥원]</t>
  </si>
  <si>
    <t>SSD03[01.디자인징흥원]</t>
  </si>
  <si>
    <t>010109  칠    공    사</t>
  </si>
  <si>
    <t>ㅁ-50*50각관틀+T30합성목재</t>
  </si>
  <si>
    <t>SSD01[01.디자인징흥원]</t>
  </si>
  <si>
    <t>010111  사  인  공  사</t>
  </si>
  <si>
    <t>010110  가  구  공  사</t>
  </si>
  <si>
    <t>010108  유  리  공  사</t>
  </si>
  <si>
    <t>내부, 2회, 석고보드면 올퍼티</t>
  </si>
  <si>
    <t>(220V 전환장치) / 타이머</t>
  </si>
  <si>
    <t>아크릴 스카시 (5T) 도장마감</t>
  </si>
  <si>
    <t>GAW07[01.디자인징흥원]</t>
  </si>
  <si>
    <t>SSD02[01.디자인징흥원]</t>
  </si>
  <si>
    <t>01011244A62A5C6D60386080DEEB488DD76</t>
  </si>
  <si>
    <t>0101144482265FCD30369ABAA21484A9D55</t>
  </si>
  <si>
    <t>0101154483215E65F0371F8DE0A01F7578D</t>
  </si>
  <si>
    <t>01011244A62A5C6D60386080DEEB488DD74</t>
  </si>
  <si>
    <t>010110448320582B303CFD7189D86F0EA19</t>
  </si>
  <si>
    <t>01011244A62A5C6D503FBDB7D7CB4B074EA</t>
  </si>
  <si>
    <t>0101024482265FCD103BBCCAF46B2EC05F4</t>
  </si>
  <si>
    <t>01010144822157AD4035565D60581B5AC6E</t>
  </si>
  <si>
    <t>0101044482295307303EDA2EB63931EC277</t>
  </si>
  <si>
    <t>0101044482295307303EBF40E543692F683</t>
  </si>
  <si>
    <t>010104448229533CE031C50C7F889B86641</t>
  </si>
  <si>
    <t>01010144822157F5A03090AC27B5F3FA258</t>
  </si>
  <si>
    <t>010104448229533CE031C50C7F889B86647</t>
  </si>
  <si>
    <t>010104448229533CE031C50C7F889B86644</t>
  </si>
  <si>
    <t>010104448229533CE031C50C7F889B86769</t>
  </si>
  <si>
    <t>0101044482295307403F5BAA674C877B380</t>
  </si>
  <si>
    <t>01010444822F5994A03FB51D44F4913194D</t>
  </si>
  <si>
    <t>010104448229533CE031C50C7F889B86643</t>
  </si>
  <si>
    <t>0101044482295307303EBF40E543692F681</t>
  </si>
  <si>
    <t>010104448229533CE031C50C7F889B86640</t>
  </si>
  <si>
    <t>0101044482295307303EBF40E543692F686</t>
  </si>
  <si>
    <t>01010444822F5994A03FB51D44F491318A3</t>
  </si>
  <si>
    <t>01010144822157F590365528DCB52F047F5</t>
  </si>
  <si>
    <t>01010444822F5994F037D91DED56B3DCEC9</t>
  </si>
  <si>
    <t>01010444822F5994A03FB51D44F491318A5</t>
  </si>
  <si>
    <t>010104448229533CE031C50C7F889B8664B</t>
  </si>
  <si>
    <t>01010444822F5994F037D91DED56B3DCECA</t>
  </si>
  <si>
    <t>01010444822F5994A03FB51D44F4913194C</t>
  </si>
  <si>
    <t>01010144822157AD4035565D605825C16A0</t>
  </si>
  <si>
    <t>01010344822D54D4403A910946FCFE1B6D1</t>
  </si>
  <si>
    <t>0101024482265FCD30369ABAA20A768D1EE</t>
  </si>
  <si>
    <t>010104448229533CE031C50C7F889B8676D</t>
  </si>
  <si>
    <t>01010444822F5994F037D91DED56B3DCECF</t>
  </si>
  <si>
    <t>0101054482285C8B70393EC5351E39E6277</t>
  </si>
  <si>
    <t>010104448229533CE031C50C7F889B86645</t>
  </si>
  <si>
    <t>0101044482295307303EDA2EB63931EC27B</t>
  </si>
  <si>
    <t>01010744822C567120376E47AA61A2D5BBB</t>
  </si>
  <si>
    <t>010110448320582B303CFD7189D86F0E977</t>
  </si>
  <si>
    <t>010110448320582B303CFD7189D86F0E975</t>
  </si>
  <si>
    <t>010110448320582B303CFD7189D86F0E97B</t>
  </si>
  <si>
    <t>0101064482275E5D9037AD2C59EB1E67057</t>
  </si>
  <si>
    <t>010110448320582B303CFD7189D86F0E86D</t>
  </si>
  <si>
    <t>010110448320582B303CFD7189D86F0E86F</t>
  </si>
  <si>
    <t>01010744822C560E20343F6E3C193DF39F7</t>
  </si>
  <si>
    <t>01010744822C567120376E47AA61A2D5BB9</t>
  </si>
  <si>
    <t>0101084482285CD3A03F3B036484D463A73</t>
  </si>
  <si>
    <t>010110448320582B303CFD7189D86F0E869</t>
  </si>
  <si>
    <t>010110448320582B303CFD7189D86F0E86B</t>
  </si>
  <si>
    <t>01010744822C567120376E47AA61A2D5BBD</t>
  </si>
  <si>
    <t>01010744822C567120376E47AA61A2D5A96</t>
  </si>
  <si>
    <t>01010744822C567120376E47AA61A2D5BBF</t>
  </si>
  <si>
    <t>01010744822C567120376E47AA61A2D5A90</t>
  </si>
  <si>
    <t>01010744822C567120376E47AA61A2D598D</t>
  </si>
  <si>
    <t>01010844822C560E703C23CF07D770F693D</t>
  </si>
  <si>
    <t>01010944822E5B045038D3C2C819BE64F86</t>
  </si>
  <si>
    <t>0101084482285CD3B039BC1B099AFEFC7A8</t>
  </si>
  <si>
    <t>0101054482285C8B70393EC5351E39E6150</t>
  </si>
  <si>
    <t>01010744822C560E103B84A9C41AFB5C31F</t>
  </si>
  <si>
    <t>0101054482285C68B03437B4D1C00DB5769</t>
  </si>
  <si>
    <t>01010844822C5618B03F7C00DC3F7173E9B</t>
  </si>
  <si>
    <t>0101054482285C95C036E54B81F766BAF9F</t>
  </si>
  <si>
    <t>01010744822C560E20343F6E3C2B9C0CB09</t>
  </si>
  <si>
    <t>01010744822C567120376E47AA61A2D5A92</t>
  </si>
  <si>
    <t>01010744822C567120376E47AA61A2D5BB3</t>
  </si>
  <si>
    <t>01010744822C567120376E47AA61A2D5A94</t>
  </si>
  <si>
    <t>01010744822C567120376E47AA61A2D5A9A</t>
  </si>
  <si>
    <t>01010944822E5B045038D3C2C819F41E02C</t>
  </si>
  <si>
    <t>01010944822E5B16B03F2CEEA9F8B54A77C</t>
  </si>
  <si>
    <t>010110448320582B303CFD7189D86F0EB25</t>
  </si>
  <si>
    <t>ㅁ-30*30미송각재+T9.5석고+T9MDF위도장or필름지</t>
  </si>
  <si>
    <t>010110448320582B303CFD7189D86F0E865</t>
  </si>
  <si>
    <t>010110448320582B303CFD7189D86F0EB21</t>
  </si>
  <si>
    <t>010110448320582B303CFD7189D86F0EB23</t>
  </si>
  <si>
    <t>T12내수합판*1겹</t>
  </si>
  <si>
    <t>목재 마루널 깔기</t>
  </si>
  <si>
    <t>건설기계대여금지급보증서발급수수료</t>
  </si>
  <si>
    <t>010401  냉난방기설치공사</t>
  </si>
  <si>
    <t xml:space="preserve"> (노무비+경비+일반관리비) *</t>
  </si>
  <si>
    <t>기     타     경     비</t>
  </si>
  <si>
    <t>멀티-V형 냉난방기 및 시설공사비</t>
  </si>
  <si>
    <t>건설하도급대금지급보증서발급수수료</t>
  </si>
  <si>
    <t>환   경   보   전   비</t>
  </si>
  <si>
    <t>45302B5F35F03C7C8E458D3F7A7A83DD0D48B</t>
  </si>
  <si>
    <t>45302B5F35F03C7C8E458D3F7A7A83DD0D756</t>
  </si>
  <si>
    <t>45302B5F35F03C7C8E458D3F7A7A83DD0D482</t>
  </si>
  <si>
    <t>43AF225CB4E03E9F409CEDC684FAE4EE65A24</t>
  </si>
  <si>
    <t>43D421589BD032ED46F3F9D8260AAFF9B4675</t>
  </si>
  <si>
    <t>45302B5F35F03C7C8E458D3F7A7A83DD0D757</t>
  </si>
  <si>
    <t>43AF225CB4A030CB2F22C0E9819E21AAC5DEE</t>
  </si>
  <si>
    <t>43AF225CB4F038E4BF64CEDBEDDB6055C4A23</t>
  </si>
  <si>
    <t>45302B5F35F03C7C8E458D3F7A7A83DD0D5A0</t>
  </si>
  <si>
    <t>43AF235D08B03961C061ECCBD9B0DED02E4CA</t>
  </si>
  <si>
    <t>43AF235D08B039610557509C71C55428E17C5</t>
  </si>
  <si>
    <t>45302B5F35F03C7C8E458D3F7A7A83DD0D5AF</t>
  </si>
  <si>
    <t>45302B5F35F03C7C8E458D3F7A7A83DD0D5AD</t>
  </si>
  <si>
    <t>45302B5F35F03C7C8E458D3F7A7A83DD0D480</t>
  </si>
  <si>
    <t>45302B5F35F03C7C8E458D3F7A7A83DD0D481</t>
  </si>
  <si>
    <t>45302B5F35F03C7C8E458D3F7A7A83DD0D5AC</t>
  </si>
  <si>
    <t>45302B5F35F03C7C8E458D3F7A7A83DD0D486</t>
  </si>
  <si>
    <t>45302B5F35F03C7C8E458D3F7A7A83DD0D487</t>
  </si>
  <si>
    <t>43AF225CB4E03E9F637CC2E7AAC7F89178025</t>
  </si>
  <si>
    <t>45302B5F35F03C7C8E458D3F7A7A83DD0D5A1</t>
  </si>
  <si>
    <t>43AF225CB4F038E4BF64CEDBEDDB6055247F1</t>
  </si>
  <si>
    <t>439E2B5D9F20359B6096CF33D53B67A27A5CED0</t>
  </si>
  <si>
    <t>45302B5F35F03C7C8E458D3F7A7A83DD0D484</t>
  </si>
  <si>
    <t>43AF235D08B039610557509C71C50C88B173E</t>
  </si>
  <si>
    <t>43D421589BD032ED46F3F9D8260AAFF9B471E</t>
  </si>
  <si>
    <t>45302B5F35F03C7C8E458D3F7A7A83DD0D485</t>
  </si>
  <si>
    <t>45302B5F35F03C7C8E458D3F7A7A83DD0D48A</t>
  </si>
  <si>
    <t>43AF235D08B03961C061ECCBF4611DB17BACF</t>
  </si>
  <si>
    <t>45302B5F35F03C7C8E458D3F7A7A83DD0D5AB</t>
  </si>
  <si>
    <t>45302B5F35F03C7C8E458D3F7A7A83DD0D5AA</t>
  </si>
  <si>
    <t>43AF225CB480341F3A4BA26A562A558248347</t>
  </si>
  <si>
    <t>438C245CE04032EEB4775958B46E4FCCD3901</t>
  </si>
  <si>
    <t>부        가        가        치        세</t>
  </si>
  <si>
    <t>5A42462244A58705141C6971186788B59927E1</t>
  </si>
  <si>
    <t>총            공           사            비</t>
  </si>
  <si>
    <t>공            급           가            액</t>
  </si>
  <si>
    <t>일        반        관        리        비</t>
  </si>
  <si>
    <t>원가계산서 연결금액</t>
  </si>
  <si>
    <t>높이 2m, 3개월</t>
  </si>
  <si>
    <t>건축물 현장정리</t>
  </si>
  <si>
    <t>높이 4m, 3개월</t>
  </si>
  <si>
    <t>1.0B 벽돌쌓기</t>
  </si>
  <si>
    <t>190*57*90mm</t>
  </si>
  <si>
    <t>합      계</t>
  </si>
  <si>
    <t>규      격</t>
  </si>
  <si>
    <t>경      비</t>
  </si>
  <si>
    <t>품      명</t>
  </si>
  <si>
    <t>공 종 별 집 계 표</t>
  </si>
  <si>
    <t>수밀코킹(실리콘)</t>
  </si>
  <si>
    <t>5*5, 실리콘</t>
  </si>
  <si>
    <t>ㅁ-50*50각관틀</t>
  </si>
  <si>
    <t>자작나무합판 설치</t>
  </si>
  <si>
    <t>합성목 두겁설치</t>
  </si>
  <si>
    <t>SGP칸막이 설치</t>
  </si>
  <si>
    <t>화이트보드 설치</t>
  </si>
  <si>
    <t>L2900*H3000</t>
  </si>
  <si>
    <t>배수판설치/조경용</t>
  </si>
  <si>
    <t>L2400*H1200</t>
  </si>
  <si>
    <t>플로어힌지 설치</t>
  </si>
  <si>
    <t>내벽, 15mm</t>
  </si>
  <si>
    <t>SST'L손잡이</t>
  </si>
  <si>
    <t>강화유리문(손보호)</t>
  </si>
  <si>
    <t>유리두께 5mm 이하</t>
  </si>
  <si>
    <t>010112438C245CE04032EEB4775958B46E4FCCD3901</t>
  </si>
  <si>
    <t>01020143AF225CB4F038E49C84CD1342F8488F09510</t>
  </si>
  <si>
    <t>01011145302B5F35F03C7C8E458D3F7A7A83DD0D756</t>
  </si>
  <si>
    <t>01011045302B5F35F03C7C8E458D3F7A7A83DD0D5AA</t>
  </si>
  <si>
    <t>01011145302B5F35F03C7C8E458D3F7A7A83DD0D487</t>
  </si>
  <si>
    <t>01011145302B5F35F03C7C8E458D3F7A7A83DD0D480</t>
  </si>
  <si>
    <t>01011145302B5F35F03C7C8E458D3F7A7A83DD0D484</t>
  </si>
  <si>
    <t>01011145302B5F35F03C7C8E458D3F7A7A83DD0D48B</t>
  </si>
  <si>
    <t>01011145302B5F35F03C7C8E458D3F7A7A83DD0D757</t>
  </si>
  <si>
    <t>01010743AF235D08B03961C061ECCBD9B0DED02E4CA</t>
  </si>
  <si>
    <t>010113438C255D7200306360A94D8DF4FDB7DB62F2E</t>
  </si>
  <si>
    <t>01011045302B5F35F03C7C8E458D3F7A7A83DD0D5A1</t>
  </si>
  <si>
    <t>01011145302B5F35F03C7C8E458D3F7A7A83DD0D481</t>
  </si>
  <si>
    <t>01011045302B5F35F03C7C8E458D3F7A7A83DD0D5AF</t>
  </si>
  <si>
    <t>01011045302B5F35F03C7C8E458D3F7A7A83DD0D5AB</t>
  </si>
  <si>
    <t>01011145302B5F35F03C7C8E458D3F7A7A83DD0D486</t>
  </si>
  <si>
    <t>01010743AF225CB4E03E9F409CEDC684FAE4EE65A24</t>
  </si>
  <si>
    <t>01011145302B5F35F03C7C8E458D3F7A7A83DD0D48A</t>
  </si>
  <si>
    <t>01011045302B5F35F03C7C8E458D3F7A7A83DD0D5AC</t>
  </si>
  <si>
    <t>01011045302B5F35F03C7C8E458D3F7A7A83DD0D5AD</t>
  </si>
  <si>
    <t>01011045302B5F35F03C7C8E458D3F7A7A83DD0D5A0</t>
  </si>
  <si>
    <t>01011343AF225CB480341F3A4BA26A562A558248347</t>
  </si>
  <si>
    <t>01010843AF225CB4E03E9F637CC2E7AAC7F89178025</t>
  </si>
  <si>
    <t>01011145302B5F35F03C7C8E458D3F7A7A83DD0D485</t>
  </si>
  <si>
    <t>01011045302B5F35F03C7C8E458D3F7A7A83DD0D482</t>
  </si>
  <si>
    <t>구                    성                   비</t>
  </si>
  <si>
    <t>이                                         윤</t>
  </si>
  <si>
    <t>도                   급                   액</t>
  </si>
  <si>
    <t>도급자관급자재대</t>
  </si>
  <si>
    <t>작업설, 부산물(△)</t>
  </si>
  <si>
    <t>관급자관급자재대</t>
  </si>
  <si>
    <t xml:space="preserve"> 직접노무비 *</t>
  </si>
  <si>
    <t>경
비</t>
  </si>
  <si>
    <t>기계경비(산출경비)</t>
  </si>
  <si>
    <t>노인장기요양보험료</t>
  </si>
  <si>
    <t>퇴직  공제  부금비</t>
  </si>
  <si>
    <t>DRY-WALL/기둥</t>
  </si>
  <si>
    <t>DRY-WALL</t>
  </si>
  <si>
    <t>간   접   노   무   비</t>
  </si>
  <si>
    <t>산   재   보   험   료</t>
  </si>
  <si>
    <t>금                액</t>
  </si>
  <si>
    <t>직   접   노   무   비</t>
  </si>
  <si>
    <t>간   접   재   료   비</t>
  </si>
  <si>
    <t>고   용   보   험   료</t>
  </si>
  <si>
    <t>건   강   보   험   료</t>
  </si>
  <si>
    <t>직   접   재   료   비</t>
  </si>
  <si>
    <t xml:space="preserve"> (재료비+직노+도급자관급) *요율</t>
  </si>
  <si>
    <t>연   금   보   험   료</t>
  </si>
  <si>
    <t>44822157AD4035565D60581B5AC6E</t>
  </si>
  <si>
    <t>4482265FCD30369ABAA20A768D1EE</t>
  </si>
  <si>
    <t>4482295307403F5BAA674C877B380</t>
  </si>
  <si>
    <t>44822157F5A03090AC27B5F3FA258</t>
  </si>
  <si>
    <t>4482295307303EBF40E543692F681</t>
  </si>
  <si>
    <t>4482265FCD103BBCCAF46B2EC05F4</t>
  </si>
  <si>
    <t>4482295307303EBF40E543692F683</t>
  </si>
  <si>
    <t>448229533CE031C50C7F889B86643</t>
  </si>
  <si>
    <t>448229533CE031C50C7F889B86640</t>
  </si>
  <si>
    <t>4482295307303EBF40E543692F686</t>
  </si>
  <si>
    <t>ㅁ-50*2.3T각관틀+T9합판+T9MDF위필름지,양면</t>
  </si>
  <si>
    <t>448229533CE031C50C7F889B86641</t>
  </si>
  <si>
    <t>44822157AD4035565D605825C16A0</t>
  </si>
  <si>
    <t>44822D54D4403A910946FCFE1B6D1</t>
  </si>
  <si>
    <t>448229533CE031C50C7F889B86647</t>
  </si>
  <si>
    <t>4482295307303EDA2EB63931EC277</t>
  </si>
  <si>
    <t>44822157F590365528DCB52F047F5</t>
  </si>
  <si>
    <t>44822C567120376E47AA61A2D5A94</t>
  </si>
  <si>
    <t>448229533CE031C50C7F889B86644</t>
  </si>
  <si>
    <t>4482285C68B03437B4D1C00DB5769</t>
  </si>
  <si>
    <t>44822C567120376E47AA61A2D5A9A</t>
  </si>
  <si>
    <t>도   급   자   관   급   자   재    대</t>
  </si>
  <si>
    <t>448229533CE031C50C7F889B8664B</t>
  </si>
  <si>
    <t>448229533CE031C50C7F889B86645</t>
  </si>
  <si>
    <t>448229533CE031C50C7F889B86769</t>
  </si>
  <si>
    <t>44822F5994A03FB51D44F491318A3</t>
  </si>
  <si>
    <t>44822F5994F037D91DED56B3DCECF</t>
  </si>
  <si>
    <t>44822F5994F037D91DED56B3DCECA</t>
  </si>
  <si>
    <t>44822C560E103B84A9C41AFB5C31F</t>
  </si>
  <si>
    <t>44822C560E20343F6E3C2B9C0CB09</t>
  </si>
  <si>
    <t>44822C567120376E47AA61A2D5BB9</t>
  </si>
  <si>
    <t>44822F5994F037D91DED56B3DCEC9</t>
  </si>
  <si>
    <t>4482285C8B70393EC5351E39E6277</t>
  </si>
  <si>
    <t>44822C567120376E47AA61A2D5BBB</t>
  </si>
  <si>
    <t>4482285C8B70393EC5351E39E6150</t>
  </si>
  <si>
    <t>44822F5994A03FB51D44F4913194D</t>
  </si>
  <si>
    <t>44822C560E20343F6E3C193DF39F7</t>
  </si>
  <si>
    <t>44822C567120376E47AA61A2D5BBF</t>
  </si>
  <si>
    <t>44822C567120376E47AA61A2D5BBD</t>
  </si>
  <si>
    <t>44822F5994A03FB51D44F491318A5</t>
  </si>
  <si>
    <t>4482275E5D9037AD2C59EB1E67057</t>
  </si>
  <si>
    <t>44822C567120376E47AA61A2D5A92</t>
  </si>
  <si>
    <t>44822F5994A03FB51D44F4913194C</t>
  </si>
  <si>
    <t>44822C567120376E47AA61A2D5A90</t>
  </si>
  <si>
    <t>4482295307303EDA2EB63931EC27B</t>
  </si>
  <si>
    <t>44822C567120376E47AA61A2D5A96</t>
  </si>
  <si>
    <t>4482285C95C036E54B81F766BAF9F</t>
  </si>
  <si>
    <t>448229533CE031C50C7F889B8676D</t>
  </si>
  <si>
    <t>44822C567120376E47AA61A2D5BB3</t>
  </si>
  <si>
    <t>448320582B303CFD7189D86F0E975</t>
  </si>
  <si>
    <t>1층바테이블 제작설치/L4200*W500*H2900</t>
  </si>
  <si>
    <t>ㅁ-30*30미송각재+T9.5석고+T9MDF위필름지</t>
  </si>
  <si>
    <t>4482285CD3B039BC1B099AFEFC7A8</t>
  </si>
  <si>
    <t>448320582B303CFD7189D86F0E86D</t>
  </si>
  <si>
    <t>448320582B303CFD7189D86F0EB23</t>
  </si>
  <si>
    <t>ㅁ-50*50각관틀+T9합판*1겹+T9템버보드+타공망</t>
  </si>
  <si>
    <t>비                            목</t>
  </si>
  <si>
    <t>44822C560E703C23CF07D770F693D</t>
  </si>
  <si>
    <t>44822C567120376E47AA61A2D598D</t>
  </si>
  <si>
    <t>44822E5B16B03F2CEEA9F8B54A77C</t>
  </si>
  <si>
    <t>448320582B303CFD7189D86F0E97B</t>
  </si>
  <si>
    <t>448320582B303CFD7189D86F0E977</t>
  </si>
  <si>
    <t>ㅁ-50*50각관틀+T12합판+T18자작합판위투명락카</t>
  </si>
  <si>
    <t>448320582B303CFD7189D86F0E865</t>
  </si>
  <si>
    <t>448320582B303CFD7189D86F0E86F</t>
  </si>
  <si>
    <t>448320582B303CFD7189D86F0EB21</t>
  </si>
  <si>
    <t>448320582B303CFD7189D86F0EB25</t>
  </si>
  <si>
    <t>44822C5618B03F7C00DC3F7173E9B</t>
  </si>
  <si>
    <t>4482285CD3A03F3B036484D463A73</t>
  </si>
  <si>
    <t>ㅁ-50*50각관틀+T12합판+T18타일+T50쿠션</t>
  </si>
  <si>
    <t>448320582B303CFD7189D86F0EA19</t>
  </si>
  <si>
    <t>44A62A5C6D503FBDB7D7CB4B074EA</t>
  </si>
  <si>
    <t>4482265FCD30369ABAA21484A9D55</t>
  </si>
  <si>
    <t>448320582B303CFD7189D86F0E86B</t>
  </si>
  <si>
    <t>44822E5B045038D3C2C819F41E02C</t>
  </si>
  <si>
    <t>44A62A5C6D60386080DEEB488DD76</t>
  </si>
  <si>
    <t>4483215E65F0371F8DE0A01F7578D</t>
  </si>
  <si>
    <t>44A62A5C6D60386080DEEB488DD74</t>
  </si>
  <si>
    <t>448320582B303CFD7189D86F0E869</t>
  </si>
  <si>
    <t>44822E5B045038D3C2C819BE64F86</t>
  </si>
  <si>
    <t>ㅁ-50*50각관틀+T12합판*2겹위필름지+T18타일</t>
  </si>
  <si>
    <t>459E2355089031E6C59619BE6EE001</t>
  </si>
  <si>
    <t>L7250*H5600</t>
  </si>
  <si>
    <t>L4000*H800</t>
  </si>
  <si>
    <t>L800*H2400</t>
  </si>
  <si>
    <t>L1000*H2100</t>
  </si>
  <si>
    <t>일체형 에폭시 채널</t>
  </si>
  <si>
    <t>100*1500</t>
  </si>
  <si>
    <t>0.8~1.1m</t>
  </si>
  <si>
    <t>관   급   자   관   급   자   재    대</t>
  </si>
  <si>
    <t xml:space="preserve"> (재료비+직노+산출경비)*</t>
  </si>
  <si>
    <t xml:space="preserve"> (재료비+노무비) *</t>
  </si>
  <si>
    <t xml:space="preserve">산업안전관리비 적용금액 : </t>
  </si>
  <si>
    <t>산 업 안 전 관 리 비</t>
  </si>
  <si>
    <t>T9템버보드*1겹위필름지</t>
  </si>
  <si>
    <t>300*300*35mm</t>
  </si>
  <si>
    <t>ㅁ-50*50*2.3@400</t>
  </si>
  <si>
    <t>목재데크 설치[자재관급]</t>
  </si>
  <si>
    <t>T9템버보드*1겹위도장</t>
  </si>
  <si>
    <t>T25*150,합성목재</t>
  </si>
  <si>
    <t>T9MDF*1겹위필름지</t>
  </si>
  <si>
    <t>마루바탕틀 설치/1층로비</t>
  </si>
  <si>
    <t>트럭탑재형 크레인/자재운반용</t>
  </si>
  <si>
    <t>DRY-WALL/휴게공간</t>
  </si>
  <si>
    <t>타일 붙임 / 접착 붙이기</t>
  </si>
  <si>
    <t>DRY-WALL/회의실#1</t>
  </si>
  <si>
    <t>W350*T30합성목재</t>
  </si>
  <si>
    <t>DRY-WALL/공유오피스</t>
  </si>
  <si>
    <t>T9자작합판*1겹위투명락카</t>
  </si>
  <si>
    <t>0.42*1.22,에칭</t>
  </si>
  <si>
    <t>마루바탕틀 설치/2층휴게공간</t>
  </si>
  <si>
    <t>DRY-WALL/파티션</t>
  </si>
  <si>
    <t>LEVER, (주거용-침실)</t>
  </si>
  <si>
    <t>아크릴 유도사인 + 시트컷팅</t>
  </si>
  <si>
    <t>L:10km, 덤프8톤</t>
  </si>
  <si>
    <t>바탕만들기+수성페인트 롤러칠</t>
  </si>
  <si>
    <t>0102  도급자관급자재</t>
  </si>
  <si>
    <t>0103  02.기계설비공사</t>
  </si>
  <si>
    <t>창호유리설치 / 판유리</t>
  </si>
  <si>
    <t>하단 수납장및 분리수거함</t>
  </si>
  <si>
    <t>아크릴 스카시 도장마감 5T</t>
  </si>
  <si>
    <t>010113  골재대및자재비</t>
  </si>
  <si>
    <t>010301  기계설비공사</t>
  </si>
  <si>
    <t>WD01[01.디자인징흥원]</t>
  </si>
  <si>
    <t>유성페인트(뿜칠)/도어</t>
  </si>
  <si>
    <t>삼각, 10mm, 창호주위</t>
  </si>
  <si>
    <t>창호주위 발포우레탄 충전</t>
  </si>
  <si>
    <t>순
공
사
비</t>
  </si>
  <si>
    <t>1층책장각관틀 제작설치/L11400*H5200</t>
  </si>
  <si>
    <t>1층붙박이의자1 제작설치/D2200*H950</t>
  </si>
  <si>
    <t>ㅁ-30*30미송각재+T9.5석고+T9MDF위도장</t>
  </si>
  <si>
    <t>1층붙박이의자2 제작설치/L6400*H3600</t>
  </si>
  <si>
    <t>3층붙박이의자1 제작설치/L7210*H900</t>
  </si>
  <si>
    <t>4층파티션 제작설치/L4960*W700*H4000</t>
  </si>
  <si>
    <t>3층붙박이의자2 제작설치/L5807*H900</t>
  </si>
  <si>
    <t>01  대전 디자인 진흥원 공간구성 인테리어공사</t>
  </si>
  <si>
    <t>ㅁ-50*50*2.3@400+T20방진고무포함</t>
  </si>
  <si>
    <t>C-STUD65+G.W50+T9합판*1겹,양면</t>
  </si>
  <si>
    <t>C-STUD65+G.W50+T9.5석고*2겹,양면</t>
  </si>
  <si>
    <t>KS3호, 105kg, 강화유리문(K-8300N)</t>
  </si>
  <si>
    <t>공종코드</t>
  </si>
  <si>
    <t>품목코드</t>
  </si>
  <si>
    <t>금  액</t>
  </si>
  <si>
    <t>재  료  비</t>
  </si>
  <si>
    <t>공종레벨</t>
  </si>
  <si>
    <t>노  무  비</t>
  </si>
  <si>
    <t>JUK2</t>
  </si>
  <si>
    <t>공종소계</t>
  </si>
  <si>
    <t>손료저장</t>
  </si>
  <si>
    <t>JUK1</t>
  </si>
  <si>
    <t>상위공종</t>
  </si>
  <si>
    <t>손료적용</t>
  </si>
  <si>
    <t>JUK3</t>
  </si>
  <si>
    <t>JUK7</t>
  </si>
  <si>
    <t>JUK6</t>
  </si>
  <si>
    <t>JUK9</t>
  </si>
  <si>
    <t>JUK5</t>
  </si>
  <si>
    <t>JUK10</t>
  </si>
  <si>
    <t>단  가</t>
  </si>
  <si>
    <t>JUK11</t>
  </si>
  <si>
    <t>비  고</t>
  </si>
  <si>
    <t>공종구분</t>
  </si>
  <si>
    <t>JUK4</t>
  </si>
  <si>
    <t>JUK8</t>
  </si>
  <si>
    <t>3.6m 이하</t>
  </si>
  <si>
    <t>JUK12</t>
  </si>
  <si>
    <t>호표 6</t>
  </si>
  <si>
    <t>JUK17</t>
  </si>
  <si>
    <t>벽돌운반</t>
  </si>
  <si>
    <t>인력, 2층</t>
  </si>
  <si>
    <t>수선공사</t>
  </si>
  <si>
    <t>TOTAL</t>
  </si>
  <si>
    <t>호표 7</t>
  </si>
  <si>
    <t>010103</t>
  </si>
  <si>
    <t>공종+자재</t>
  </si>
  <si>
    <t>바닥,판재</t>
  </si>
  <si>
    <t>010102</t>
  </si>
  <si>
    <t>JUK19</t>
  </si>
  <si>
    <t>호표 4</t>
  </si>
  <si>
    <t>JUK14</t>
  </si>
  <si>
    <t>0101</t>
  </si>
  <si>
    <t>5ton</t>
  </si>
  <si>
    <t>호표 5</t>
  </si>
  <si>
    <t>호표 3</t>
  </si>
  <si>
    <t>JUK16</t>
  </si>
  <si>
    <t>호표 2</t>
  </si>
  <si>
    <t>자재구분</t>
  </si>
  <si>
    <t>010101</t>
  </si>
  <si>
    <t>JUK13</t>
  </si>
  <si>
    <t>고유번호</t>
  </si>
  <si>
    <t>건축물보양</t>
  </si>
  <si>
    <t>콘크리트벽돌</t>
  </si>
  <si>
    <t>호표 1</t>
  </si>
  <si>
    <t>JUK18</t>
  </si>
  <si>
    <t>JUK15</t>
  </si>
  <si>
    <t>JUK20</t>
  </si>
  <si>
    <t>호표 20</t>
  </si>
  <si>
    <t>호표 28</t>
  </si>
  <si>
    <t>호표 11</t>
  </si>
  <si>
    <t>호표 29</t>
  </si>
  <si>
    <t>010104</t>
  </si>
  <si>
    <t>걸레받이 설치</t>
  </si>
  <si>
    <t>T5강화유리</t>
  </si>
  <si>
    <t>호표 25</t>
  </si>
  <si>
    <t>T15원목마루</t>
  </si>
  <si>
    <t>MDF 설치</t>
  </si>
  <si>
    <t>호표 12</t>
  </si>
  <si>
    <t>호표 14</t>
  </si>
  <si>
    <t>호표 8</t>
  </si>
  <si>
    <t>호표 19</t>
  </si>
  <si>
    <t>호표 24</t>
  </si>
  <si>
    <t>호표 26</t>
  </si>
  <si>
    <t>호표 9</t>
  </si>
  <si>
    <t>템버보드 설치</t>
  </si>
  <si>
    <t>호표 27</t>
  </si>
  <si>
    <t>호표 30</t>
  </si>
  <si>
    <t>내수합판 깔기</t>
  </si>
  <si>
    <t>호표 15</t>
  </si>
  <si>
    <t>시트지붙이기</t>
  </si>
  <si>
    <t>무빙월 설치</t>
  </si>
  <si>
    <t>호표 17</t>
  </si>
  <si>
    <t>호표 21</t>
  </si>
  <si>
    <t>호표 18</t>
  </si>
  <si>
    <t>호표 10</t>
  </si>
  <si>
    <t>호표 22</t>
  </si>
  <si>
    <t>호표 23</t>
  </si>
  <si>
    <t>호표 16</t>
  </si>
  <si>
    <t>호표 13</t>
  </si>
  <si>
    <t>010106</t>
  </si>
  <si>
    <t>벽체 1mm</t>
  </si>
  <si>
    <t>010107</t>
  </si>
  <si>
    <t>플로어힌지</t>
  </si>
  <si>
    <t>호표 40</t>
  </si>
  <si>
    <t>호표 41</t>
  </si>
  <si>
    <t>호표 38</t>
  </si>
  <si>
    <t>010105</t>
  </si>
  <si>
    <t>호표 42</t>
  </si>
  <si>
    <t>호표 43</t>
  </si>
  <si>
    <t>호표 44</t>
  </si>
  <si>
    <t>호표 45</t>
  </si>
  <si>
    <t>모르타르 바름</t>
  </si>
  <si>
    <t>호표 46</t>
  </si>
  <si>
    <t>도어힌지</t>
  </si>
  <si>
    <t>호표 33</t>
  </si>
  <si>
    <t>호표 39</t>
  </si>
  <si>
    <t>재료비 별도</t>
  </si>
  <si>
    <t>호표 47</t>
  </si>
  <si>
    <t>호표 48</t>
  </si>
  <si>
    <t>도어핸들</t>
  </si>
  <si>
    <t>호표 49</t>
  </si>
  <si>
    <t>시공비포함</t>
  </si>
  <si>
    <t>010108</t>
  </si>
  <si>
    <t>호표 35</t>
  </si>
  <si>
    <t>호표 32</t>
  </si>
  <si>
    <t>바닥 3mm</t>
  </si>
  <si>
    <t>호표 31</t>
  </si>
  <si>
    <t>방근시트 붙임</t>
  </si>
  <si>
    <t>호표 34</t>
  </si>
  <si>
    <t>호표 36</t>
  </si>
  <si>
    <t>호표 37</t>
  </si>
  <si>
    <t>투명, 5mm</t>
  </si>
  <si>
    <t>책  장</t>
  </si>
  <si>
    <t>호표 59</t>
  </si>
  <si>
    <t>호표 68</t>
  </si>
  <si>
    <t>접이식 책상</t>
  </si>
  <si>
    <t>호표 55</t>
  </si>
  <si>
    <t>호표 51</t>
  </si>
  <si>
    <t>010109</t>
  </si>
  <si>
    <t>010110</t>
  </si>
  <si>
    <t>호표 56</t>
  </si>
  <si>
    <t>강화유리</t>
  </si>
  <si>
    <t>유리주위 코킹</t>
  </si>
  <si>
    <t>호표 62</t>
  </si>
  <si>
    <t>호표 58</t>
  </si>
  <si>
    <t>호표 63</t>
  </si>
  <si>
    <t>호표 65</t>
  </si>
  <si>
    <t>호표 66</t>
  </si>
  <si>
    <t>호표 60</t>
  </si>
  <si>
    <t>호표 67</t>
  </si>
  <si>
    <t>L3200</t>
  </si>
  <si>
    <t>L3600</t>
  </si>
  <si>
    <t>철제오픈책장</t>
  </si>
  <si>
    <t>호표 52</t>
  </si>
  <si>
    <t>호표 64</t>
  </si>
  <si>
    <t>호표 61</t>
  </si>
  <si>
    <t>호표 53</t>
  </si>
  <si>
    <t>호표 50</t>
  </si>
  <si>
    <t>호표 54</t>
  </si>
  <si>
    <t>목재면, 3회</t>
  </si>
  <si>
    <t>호표 57</t>
  </si>
  <si>
    <t>L3100</t>
  </si>
  <si>
    <t>무늬목테이블</t>
  </si>
  <si>
    <t>다보+시트</t>
  </si>
  <si>
    <t>자갈채우기</t>
  </si>
  <si>
    <t>자작나무책장</t>
  </si>
  <si>
    <t>H100</t>
  </si>
  <si>
    <t>1,000MM</t>
  </si>
  <si>
    <t>호표 70</t>
  </si>
  <si>
    <t>시멘트운반비</t>
  </si>
  <si>
    <t>010115</t>
  </si>
  <si>
    <t>카운터 철거</t>
  </si>
  <si>
    <t>조달수수료</t>
  </si>
  <si>
    <t>0.54%</t>
  </si>
  <si>
    <t>설치 작업비</t>
  </si>
  <si>
    <t>조경용수목</t>
  </si>
  <si>
    <t>0103</t>
  </si>
  <si>
    <t>010301</t>
  </si>
  <si>
    <t>010111</t>
  </si>
  <si>
    <t>010113</t>
  </si>
  <si>
    <t>010112</t>
  </si>
  <si>
    <t>토양채우기</t>
  </si>
  <si>
    <t>호표 71</t>
  </si>
  <si>
    <t>호표 69</t>
  </si>
  <si>
    <t>0102</t>
  </si>
  <si>
    <t>010201</t>
  </si>
  <si>
    <t>40kg</t>
  </si>
  <si>
    <t>700MM</t>
  </si>
  <si>
    <t>호표 73</t>
  </si>
  <si>
    <t>762MM</t>
  </si>
  <si>
    <t>H300</t>
  </si>
  <si>
    <t>010114</t>
  </si>
  <si>
    <t>호표 72</t>
  </si>
  <si>
    <t>관목식재/단식</t>
  </si>
  <si>
    <t>2인1조</t>
  </si>
  <si>
    <t>보통인부</t>
  </si>
  <si>
    <t>일반공사 직종</t>
  </si>
  <si>
    <t>공구손료</t>
  </si>
  <si>
    <t>인력품의 3%</t>
  </si>
  <si>
    <t>도급금액</t>
  </si>
  <si>
    <t>노
무
비</t>
  </si>
  <si>
    <t>관급자관급</t>
  </si>
  <si>
    <t xml:space="preserve"> 계 *</t>
  </si>
  <si>
    <t>재
료
비</t>
  </si>
  <si>
    <t>공  사  명</t>
  </si>
  <si>
    <t xml:space="preserve"> 노무비 *</t>
  </si>
  <si>
    <t>설계 금액</t>
  </si>
  <si>
    <t xml:space="preserve"> 건강보험료</t>
  </si>
  <si>
    <t xml:space="preserve"> 공급가액 *</t>
  </si>
  <si>
    <t>[ 대전 디자인 진흥원 공간구성 리모델링공사 ]</t>
    <phoneticPr fontId="17" type="noConversion"/>
  </si>
  <si>
    <t>010301  위생배관공사</t>
    <phoneticPr fontId="17" type="noConversion"/>
  </si>
  <si>
    <t>일반배관용스테인리스강관</t>
  </si>
  <si>
    <t>K형, ∮13mm</t>
  </si>
  <si>
    <t>578201960583DB96697578D523CCF1589BDF7C</t>
  </si>
  <si>
    <t>0101578201960583DB96697578D523CCF1589BDF7C</t>
  </si>
  <si>
    <t>일반용경질폴리염화비닐관</t>
  </si>
  <si>
    <t>∮50mm, VG1</t>
  </si>
  <si>
    <t>578201960583DB9660131815E7294190E48947</t>
  </si>
  <si>
    <t>0101578201960583DB9660131815E7294190E48947</t>
  </si>
  <si>
    <t>잡재료비</t>
  </si>
  <si>
    <t>주재료비의 3%</t>
  </si>
  <si>
    <t>51C741972C1C97F658A968075121001</t>
  </si>
  <si>
    <t>010151C741972C1C97F658A968075121001</t>
  </si>
  <si>
    <t>관보온(아티론. 슈퍼매직303)</t>
  </si>
  <si>
    <t>25t*D15</t>
  </si>
  <si>
    <t>5018A1933583CB36B81BB8D990C351</t>
  </si>
  <si>
    <t>01015018A1933583CB36B81BB8D990C351</t>
  </si>
  <si>
    <t>절연행가(전산볼트)</t>
  </si>
  <si>
    <t>D15</t>
  </si>
  <si>
    <t>501861993D878686CD1588D818E771</t>
  </si>
  <si>
    <t>0101501861993D878686CD1588D818E771</t>
  </si>
  <si>
    <t>일반행가(전산볼트)</t>
  </si>
  <si>
    <t>D50</t>
  </si>
  <si>
    <t>501861993D878696D4074853BCB7F1</t>
  </si>
  <si>
    <t>0101501861993D878696D4074853BCB7F1</t>
  </si>
  <si>
    <t>일반배관용스테인리스강관관이음쇠</t>
  </si>
  <si>
    <t>∮13mm, 엘보90°, SP</t>
  </si>
  <si>
    <t>578201960583DBB61E1B08E0FD062148A0A28F</t>
  </si>
  <si>
    <t>0101578201960583DBB61E1B08E0FD062148A0A28F</t>
  </si>
  <si>
    <t>∮13mm, 캡, SP</t>
  </si>
  <si>
    <t>578201960583DBB61E1B08E0FD06214B79853D</t>
  </si>
  <si>
    <t>0101578201960583DBB61E1B08E0FD06214B79853D</t>
  </si>
  <si>
    <t>∮13mm, 소켓, SP</t>
  </si>
  <si>
    <t>578201960583DBB61E1B08E0FD06214B7BB22D</t>
  </si>
  <si>
    <t>0101578201960583DBB61E1B08E0FD06214B7BB22D</t>
  </si>
  <si>
    <t>∮13 *12.7mm, 숫어댑터소켓, SP</t>
  </si>
  <si>
    <t>578201960583DBB61E1B08E0FD06214B7BB4D3</t>
  </si>
  <si>
    <t>0101578201960583DBB61E1B08E0FD06214B7BB4D3</t>
  </si>
  <si>
    <t>게이트밸브</t>
  </si>
  <si>
    <t>∮15mm, 나사식, 스테인리스</t>
  </si>
  <si>
    <t>578201960583E5869D40087EA39B8101B81A35</t>
  </si>
  <si>
    <t>0101578201960583E5869D40087EA39B8101B81A35</t>
  </si>
  <si>
    <t>일반용경질폴리염화비닐이음관</t>
  </si>
  <si>
    <t>∮50mm, 90˚단곡관(DTS)</t>
  </si>
  <si>
    <t>578201960583DBB61F2278C8B2D8114FD71B33</t>
  </si>
  <si>
    <t>0101578201960583DBB61F2278C8B2D8114FD71B33</t>
  </si>
  <si>
    <t>∮50mm, 45˚단곡관, DL</t>
  </si>
  <si>
    <t>578201960583DBB61F2278C8B254A1E475C205</t>
  </si>
  <si>
    <t>0101578201960583DBB61F2278C8B254A1E475C205</t>
  </si>
  <si>
    <t>∮50*∮50mm, PVC YT관, DTS</t>
  </si>
  <si>
    <t>578201960583DBB61F2278C8B2D8114ECBBEE9</t>
  </si>
  <si>
    <t>0101578201960583DBB61F2278C8B2D8114ECBBEE9</t>
  </si>
  <si>
    <t>∮50mm, PVC C.O., DTS</t>
  </si>
  <si>
    <t>578201960583DBB61F2278C8B2D8114EC9F170</t>
  </si>
  <si>
    <t>0101578201960583DBB61F2278C8B2D8114EC9F170</t>
  </si>
  <si>
    <t>통기밸브</t>
  </si>
  <si>
    <t>VENT VALE D50</t>
  </si>
  <si>
    <t>578201960583DBB61F2278D921F581F0D28343</t>
  </si>
  <si>
    <t>0101578201960583DBB61F2278D921F581F0D28343</t>
  </si>
  <si>
    <t>일반공사 즤종</t>
  </si>
  <si>
    <t>500D719272924686BE05B834484341C92D34D0</t>
  </si>
  <si>
    <t>0101500D719272924686BE05B834484341C92D34D0</t>
  </si>
  <si>
    <t>배관공</t>
  </si>
  <si>
    <t>500D719272924686BE05B834484341C92D37AF</t>
  </si>
  <si>
    <t>0101500D719272924686BE05B834484341C92D37AF</t>
  </si>
  <si>
    <t>51C741972C1C97F658A968075111002</t>
  </si>
  <si>
    <t>010151C741972C1C97F658A968075111002</t>
  </si>
  <si>
    <t>천장형휀</t>
  </si>
  <si>
    <t>D150</t>
  </si>
  <si>
    <t>5782019605C9B7A63C49785B6C95A105EA2AE3</t>
  </si>
  <si>
    <t>01025782019605C9B7A63C49785B6C95A105EA2AE3</t>
  </si>
  <si>
    <t>∮100mm, VG2</t>
  </si>
  <si>
    <t>578201960583DB9660131815E7294190E488B9</t>
  </si>
  <si>
    <t>0102578201960583DB9660131815E7294190E488B9</t>
  </si>
  <si>
    <t>010251C741972C1C97F658A968075121001</t>
  </si>
  <si>
    <t>D100</t>
  </si>
  <si>
    <t>501861993D878696D40748ABDC5F11</t>
  </si>
  <si>
    <t>0102501861993D878696D40748ABDC5F11</t>
  </si>
  <si>
    <t>구멍뚫기(코어드릴)</t>
  </si>
  <si>
    <t>D100, 콘크리트 150mm, 벽</t>
  </si>
  <si>
    <t>501841948F8113E6DD5138B21DA611</t>
  </si>
  <si>
    <t>0102501841948F8113E6DD5138B21DA611</t>
  </si>
  <si>
    <t>∮100mm, 90˚단곡관(DTS)</t>
  </si>
  <si>
    <t>578201960583DBB61F2278C8B2D8114FD71B31</t>
  </si>
  <si>
    <t>0102578201960583DBB61F2278C8B2D8114FD71B31</t>
  </si>
  <si>
    <t>∮100mm, PVC소켓, DTS</t>
  </si>
  <si>
    <t>578201960583DBB61F2278C8B2D8114FD45AB1</t>
  </si>
  <si>
    <t>0102578201960583DBB61F2278C8B2D8114FD45AB1</t>
  </si>
  <si>
    <t>공조덕트</t>
  </si>
  <si>
    <t>플렉시블,∮100mm</t>
  </si>
  <si>
    <t>578201960583E576FF3C3898D9A4C16693EBA5</t>
  </si>
  <si>
    <t>0102578201960583E576FF3C3898D9A4C16693EBA5</t>
  </si>
  <si>
    <t>STS BAND</t>
  </si>
  <si>
    <t>578201960583E576FF3C388E73ED21DF501B65</t>
  </si>
  <si>
    <t>0102578201960583E576FF3C388E73ED21DF501B65</t>
  </si>
  <si>
    <t>원형환기구(STS)</t>
  </si>
  <si>
    <t>578201960583E576FF3C388E73ED21DF501893</t>
  </si>
  <si>
    <t>0102578201960583E576FF3C388E73ED21DF501893</t>
  </si>
  <si>
    <t>0102500D719272924686BE05B834484341C92D34D0</t>
  </si>
  <si>
    <t>0102500D719272924686BE05B834484341C92D37AF</t>
  </si>
  <si>
    <t>덕트공</t>
  </si>
  <si>
    <t>500D719272924686BE05B834484341C92D3074</t>
  </si>
  <si>
    <t>0102500D719272924686BE05B834484341C92D3074</t>
  </si>
  <si>
    <t>기계설비공</t>
  </si>
  <si>
    <t>500D719272924686BE05B834484341C92D311F</t>
  </si>
  <si>
    <t>0102500D719272924686BE05B834484341C92D311F</t>
  </si>
  <si>
    <t>010251C741972C1C97F658A968075111002</t>
  </si>
  <si>
    <t>010302  배기덕트공사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</si>
</sst>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₩&quot;#,##0;[Red]\-&quot;₩&quot;#,##0"/>
    <numFmt numFmtId="41" formatCode="_-* #,##0_-;\-* #,##0_-;_-* &quot;-&quot;_-;_-@_-"/>
    <numFmt numFmtId="176" formatCode="#,###"/>
    <numFmt numFmtId="177" formatCode="#,###;\-#,###;#;"/>
    <numFmt numFmtId="178" formatCode="&quot;₩&quot;#,##0"/>
    <numFmt numFmtId="179" formatCode="0.0_ "/>
    <numFmt numFmtId="180" formatCode="0.0%"/>
    <numFmt numFmtId="181" formatCode="0.000%"/>
  </numFmts>
  <fonts count="1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6"/>
      <color rgb="FF000000"/>
      <name val="돋움"/>
      <family val="3"/>
      <charset val="129"/>
    </font>
    <font>
      <sz val="10"/>
      <color rgb="FF000000"/>
      <name val="휴먼옛체"/>
      <family val="1"/>
      <charset val="129"/>
    </font>
    <font>
      <sz val="11"/>
      <color rgb="FF000000"/>
      <name val="휴먼옛체"/>
      <family val="1"/>
      <charset val="129"/>
    </font>
    <font>
      <b/>
      <u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 diagonalDown="1">
      <left/>
      <right/>
      <top style="thin">
        <color indexed="64"/>
      </top>
      <bottom style="hair">
        <color indexed="64"/>
      </bottom>
      <diagonal/>
    </border>
    <border diagonalUp="1" diagonalDown="1">
      <left/>
      <right/>
      <top style="thin">
        <color indexed="64"/>
      </top>
      <bottom/>
      <diagonal/>
    </border>
    <border diagonalUp="1" diagonalDown="1"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Up="1" diagonalDown="1">
      <left/>
      <right/>
      <top style="hair">
        <color indexed="64"/>
      </top>
      <bottom/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/>
      <right style="hair">
        <color indexed="64"/>
      </right>
      <top/>
      <bottom/>
      <diagonal/>
    </border>
    <border diagonalUp="1" diagonalDown="1">
      <left style="hair">
        <color indexed="64"/>
      </left>
      <right/>
      <top/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/>
      <right style="hair">
        <color indexed="64"/>
      </right>
      <top/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/>
      <bottom/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Up="1" diagonalDown="1">
      <left/>
      <right/>
      <top style="hair">
        <color indexed="64"/>
      </top>
      <bottom style="hair">
        <color indexed="64"/>
      </bottom>
      <diagonal/>
    </border>
    <border diagonalUp="1" diagonalDown="1"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Up="1" diagonalDown="1"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 diagonalDown="1">
      <left style="hair">
        <color indexed="64"/>
      </left>
      <right/>
      <top style="hair">
        <color indexed="64"/>
      </top>
      <bottom style="thin">
        <color indexed="64"/>
      </bottom>
      <diagonal/>
    </border>
    <border diagonalUp="1" diagonalDown="1">
      <left/>
      <right/>
      <top style="hair">
        <color indexed="64"/>
      </top>
      <bottom style="thin">
        <color indexed="64"/>
      </bottom>
      <diagonal/>
    </border>
    <border diagonalUp="1" diagonalDown="1"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hair">
        <color indexed="64"/>
      </left>
      <right/>
      <top/>
      <bottom style="thin">
        <color indexed="64"/>
      </bottom>
      <diagonal/>
    </border>
    <border diagonalUp="1" diagonalDown="1">
      <left/>
      <right style="thin">
        <color indexed="64"/>
      </right>
      <top/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hair">
        <color indexed="64"/>
      </left>
      <right/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hair">
        <color indexed="64"/>
      </right>
      <top/>
      <bottom/>
      <diagonal/>
    </border>
    <border diagonalUp="1" diagonalDown="1">
      <left style="hair">
        <color indexed="64"/>
      </left>
      <right/>
      <top style="hair">
        <color indexed="64"/>
      </top>
      <bottom/>
      <diagonal/>
    </border>
    <border diagonalUp="1" diagonalDown="1"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hair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hair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16" fillId="0" borderId="0">
      <alignment vertical="center"/>
    </xf>
    <xf numFmtId="0" fontId="3" fillId="0" borderId="0"/>
  </cellStyleXfs>
  <cellXfs count="135">
    <xf numFmtId="0" fontId="0" fillId="0" borderId="0" xfId="0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4" fillId="0" borderId="1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5" fillId="0" borderId="1" xfId="0" quotePrefix="1" applyNumberFormat="1" applyFont="1" applyBorder="1" applyAlignment="1">
      <alignment horizontal="center" vertical="center" wrapText="1"/>
    </xf>
    <xf numFmtId="0" fontId="6" fillId="0" borderId="1" xfId="0" quotePrefix="1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vertical="center" wrapText="1"/>
    </xf>
    <xf numFmtId="176" fontId="6" fillId="0" borderId="1" xfId="0" applyNumberFormat="1" applyFont="1" applyBorder="1" applyAlignment="1">
      <alignment vertical="center" wrapText="1"/>
    </xf>
    <xf numFmtId="177" fontId="6" fillId="0" borderId="1" xfId="0" applyNumberFormat="1" applyFont="1" applyBorder="1" applyAlignment="1">
      <alignment vertical="center" wrapText="1"/>
    </xf>
    <xf numFmtId="0" fontId="0" fillId="0" borderId="0" xfId="0" quotePrefix="1" applyNumberFormat="1">
      <alignment vertical="center"/>
    </xf>
    <xf numFmtId="0" fontId="6" fillId="0" borderId="1" xfId="0" applyNumberFormat="1" applyFont="1" applyBorder="1" applyAlignment="1">
      <alignment vertical="center" wrapText="1"/>
    </xf>
    <xf numFmtId="0" fontId="7" fillId="0" borderId="2" xfId="1" applyNumberFormat="1" applyFont="1" applyBorder="1">
      <alignment vertical="center"/>
    </xf>
    <xf numFmtId="0" fontId="7" fillId="0" borderId="3" xfId="1" applyNumberFormat="1" applyFont="1" applyBorder="1">
      <alignment vertical="center"/>
    </xf>
    <xf numFmtId="0" fontId="8" fillId="0" borderId="4" xfId="1" applyNumberFormat="1" applyFont="1" applyBorder="1" applyAlignment="1">
      <alignment horizontal="righ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0" xfId="1" applyNumberFormat="1" applyFont="1">
      <alignment vertical="center"/>
    </xf>
    <xf numFmtId="6" fontId="8" fillId="0" borderId="6" xfId="1" applyNumberFormat="1" applyFont="1" applyBorder="1" applyAlignment="1">
      <alignment horizontal="left" vertical="center"/>
    </xf>
    <xf numFmtId="0" fontId="8" fillId="0" borderId="0" xfId="1" applyNumberFormat="1" applyFont="1" applyAlignment="1">
      <alignment horizontal="left" vertical="center"/>
    </xf>
    <xf numFmtId="0" fontId="8" fillId="0" borderId="7" xfId="1" applyNumberFormat="1" applyFont="1" applyBorder="1">
      <alignment vertical="center"/>
    </xf>
    <xf numFmtId="0" fontId="8" fillId="0" borderId="8" xfId="1" applyNumberFormat="1" applyFont="1" applyBorder="1">
      <alignment vertical="center"/>
    </xf>
    <xf numFmtId="6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left" vertical="center"/>
    </xf>
    <xf numFmtId="0" fontId="8" fillId="0" borderId="9" xfId="1" applyNumberFormat="1" applyFont="1" applyBorder="1">
      <alignment vertical="center"/>
    </xf>
    <xf numFmtId="0" fontId="8" fillId="0" borderId="10" xfId="1" applyNumberFormat="1" applyFont="1" applyBorder="1">
      <alignment vertical="center"/>
    </xf>
    <xf numFmtId="0" fontId="8" fillId="0" borderId="11" xfId="1" applyNumberFormat="1" applyFont="1" applyBorder="1">
      <alignment vertical="center"/>
    </xf>
    <xf numFmtId="0" fontId="8" fillId="0" borderId="12" xfId="1" applyNumberFormat="1" applyFont="1" applyBorder="1" applyAlignment="1">
      <alignment horizontal="left" vertical="center"/>
    </xf>
    <xf numFmtId="0" fontId="8" fillId="0" borderId="13" xfId="1" applyNumberFormat="1" applyFont="1" applyBorder="1" applyAlignment="1">
      <alignment horizontal="center" vertical="center"/>
    </xf>
    <xf numFmtId="0" fontId="8" fillId="0" borderId="14" xfId="1" applyNumberFormat="1" applyFont="1" applyBorder="1" applyAlignment="1">
      <alignment horizontal="center" vertical="center"/>
    </xf>
    <xf numFmtId="0" fontId="8" fillId="0" borderId="2" xfId="1" applyNumberFormat="1" applyFont="1" applyBorder="1">
      <alignment vertical="center"/>
    </xf>
    <xf numFmtId="0" fontId="8" fillId="0" borderId="3" xfId="1" applyNumberFormat="1" applyFont="1" applyBorder="1">
      <alignment vertical="center"/>
    </xf>
    <xf numFmtId="0" fontId="8" fillId="0" borderId="3" xfId="1" applyNumberFormat="1" applyFont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0" borderId="15" xfId="1" applyNumberFormat="1" applyFont="1" applyBorder="1" applyAlignment="1">
      <alignment horizontal="center" vertical="center"/>
    </xf>
    <xf numFmtId="41" fontId="8" fillId="0" borderId="16" xfId="2" applyNumberFormat="1" applyFont="1" applyBorder="1">
      <alignment vertical="center"/>
    </xf>
    <xf numFmtId="0" fontId="8" fillId="0" borderId="17" xfId="1" applyNumberFormat="1" applyFont="1" applyBorder="1">
      <alignment vertical="center"/>
    </xf>
    <xf numFmtId="0" fontId="8" fillId="0" borderId="18" xfId="1" applyNumberFormat="1" applyFont="1" applyBorder="1">
      <alignment vertical="center"/>
    </xf>
    <xf numFmtId="0" fontId="8" fillId="0" borderId="18" xfId="1" applyNumberFormat="1" applyFont="1" applyBorder="1" applyAlignment="1">
      <alignment horizontal="center" vertical="center"/>
    </xf>
    <xf numFmtId="0" fontId="8" fillId="0" borderId="19" xfId="1" applyNumberFormat="1" applyFont="1" applyBorder="1" applyAlignment="1">
      <alignment horizontal="center" vertical="center"/>
    </xf>
    <xf numFmtId="41" fontId="8" fillId="0" borderId="17" xfId="1" applyNumberFormat="1" applyFont="1" applyBorder="1">
      <alignment vertical="center"/>
    </xf>
    <xf numFmtId="0" fontId="8" fillId="0" borderId="20" xfId="1" applyNumberFormat="1" applyFont="1" applyBorder="1" applyAlignment="1">
      <alignment horizontal="center" vertical="center"/>
    </xf>
    <xf numFmtId="0" fontId="8" fillId="0" borderId="21" xfId="1" applyNumberFormat="1" applyFont="1" applyBorder="1">
      <alignment vertical="center"/>
    </xf>
    <xf numFmtId="10" fontId="8" fillId="0" borderId="18" xfId="1" applyNumberFormat="1" applyFont="1" applyBorder="1" applyAlignment="1">
      <alignment horizontal="left" vertical="center"/>
    </xf>
    <xf numFmtId="10" fontId="7" fillId="0" borderId="19" xfId="1" applyNumberFormat="1" applyFont="1" applyBorder="1" applyAlignment="1">
      <alignment horizontal="left" vertical="center"/>
    </xf>
    <xf numFmtId="0" fontId="8" fillId="0" borderId="22" xfId="1" applyNumberFormat="1" applyFont="1" applyBorder="1" applyAlignment="1">
      <alignment horizontal="center" vertical="center"/>
    </xf>
    <xf numFmtId="180" fontId="8" fillId="0" borderId="18" xfId="1" applyNumberFormat="1" applyFont="1" applyBorder="1" applyAlignment="1">
      <alignment horizontal="left" vertical="center"/>
    </xf>
    <xf numFmtId="180" fontId="8" fillId="0" borderId="19" xfId="1" applyNumberFormat="1" applyFont="1" applyBorder="1" applyAlignment="1">
      <alignment horizontal="left" vertical="center"/>
    </xf>
    <xf numFmtId="0" fontId="8" fillId="0" borderId="18" xfId="1" applyNumberFormat="1" applyFont="1" applyBorder="1" applyAlignment="1">
      <alignment horizontal="left" vertical="center"/>
    </xf>
    <xf numFmtId="10" fontId="8" fillId="0" borderId="19" xfId="1" applyNumberFormat="1" applyFont="1" applyBorder="1" applyAlignment="1">
      <alignment horizontal="left" vertical="center"/>
    </xf>
    <xf numFmtId="181" fontId="8" fillId="0" borderId="18" xfId="1" applyNumberFormat="1" applyFont="1" applyBorder="1" applyAlignment="1">
      <alignment horizontal="left" vertical="center"/>
    </xf>
    <xf numFmtId="0" fontId="9" fillId="0" borderId="15" xfId="4" applyNumberFormat="1" applyFont="1" applyBorder="1" applyAlignment="1">
      <alignment horizontal="center" vertical="center"/>
    </xf>
    <xf numFmtId="0" fontId="10" fillId="0" borderId="18" xfId="1" applyNumberFormat="1" applyFont="1" applyBorder="1">
      <alignment vertical="center"/>
    </xf>
    <xf numFmtId="0" fontId="11" fillId="0" borderId="17" xfId="1" applyNumberFormat="1" applyFont="1" applyBorder="1">
      <alignment vertical="center"/>
    </xf>
    <xf numFmtId="10" fontId="8" fillId="0" borderId="18" xfId="1" applyNumberFormat="1" applyFont="1" applyBorder="1" applyAlignment="1">
      <alignment horizontal="left" vertical="center"/>
    </xf>
    <xf numFmtId="180" fontId="7" fillId="0" borderId="19" xfId="1" applyNumberFormat="1" applyFont="1" applyBorder="1" applyAlignment="1">
      <alignment horizontal="left" vertical="center"/>
    </xf>
    <xf numFmtId="179" fontId="8" fillId="0" borderId="21" xfId="1" applyNumberFormat="1" applyFont="1" applyBorder="1">
      <alignment vertical="center"/>
    </xf>
    <xf numFmtId="0" fontId="12" fillId="0" borderId="15" xfId="1" applyNumberFormat="1" applyFont="1" applyBorder="1" applyAlignment="1">
      <alignment horizontal="center" vertical="center" wrapText="1"/>
    </xf>
    <xf numFmtId="181" fontId="8" fillId="0" borderId="19" xfId="1" applyNumberFormat="1" applyFont="1" applyBorder="1" applyAlignment="1">
      <alignment horizontal="left" vertical="center"/>
    </xf>
    <xf numFmtId="9" fontId="8" fillId="0" borderId="18" xfId="1" applyNumberFormat="1" applyFont="1" applyBorder="1" applyAlignment="1">
      <alignment horizontal="left" vertical="center"/>
    </xf>
    <xf numFmtId="9" fontId="7" fillId="0" borderId="19" xfId="1" applyNumberFormat="1" applyFont="1" applyBorder="1" applyAlignment="1">
      <alignment horizontal="left" vertical="center"/>
    </xf>
    <xf numFmtId="9" fontId="8" fillId="0" borderId="19" xfId="1" applyNumberFormat="1" applyFont="1" applyBorder="1" applyAlignment="1">
      <alignment horizontal="left" vertical="center"/>
    </xf>
    <xf numFmtId="41" fontId="8" fillId="0" borderId="22" xfId="2" applyNumberFormat="1" applyFont="1" applyBorder="1">
      <alignment vertical="center"/>
    </xf>
    <xf numFmtId="41" fontId="8" fillId="0" borderId="16" xfId="2" applyNumberFormat="1" applyFont="1" applyFill="1" applyBorder="1">
      <alignment vertical="center"/>
    </xf>
    <xf numFmtId="41" fontId="8" fillId="0" borderId="18" xfId="1" applyNumberFormat="1" applyFont="1" applyBorder="1" applyAlignment="1">
      <alignment horizontal="center" vertical="center"/>
    </xf>
    <xf numFmtId="41" fontId="8" fillId="0" borderId="23" xfId="2" applyNumberFormat="1" applyFont="1" applyBorder="1">
      <alignment vertical="center"/>
    </xf>
    <xf numFmtId="0" fontId="8" fillId="0" borderId="24" xfId="1" applyNumberFormat="1" applyFont="1" applyBorder="1">
      <alignment vertical="center"/>
    </xf>
    <xf numFmtId="0" fontId="8" fillId="0" borderId="25" xfId="1" applyNumberFormat="1" applyFont="1" applyBorder="1">
      <alignment vertical="center"/>
    </xf>
    <xf numFmtId="0" fontId="8" fillId="0" borderId="25" xfId="1" applyNumberFormat="1" applyFont="1" applyBorder="1" applyAlignment="1">
      <alignment horizontal="center" vertical="center"/>
    </xf>
    <xf numFmtId="0" fontId="8" fillId="0" borderId="26" xfId="1" applyNumberFormat="1" applyFont="1" applyBorder="1" applyAlignment="1">
      <alignment horizontal="center" vertical="center"/>
    </xf>
    <xf numFmtId="0" fontId="8" fillId="0" borderId="24" xfId="1" applyNumberFormat="1" applyFont="1" applyBorder="1" applyAlignment="1">
      <alignment horizontal="center" vertical="center"/>
    </xf>
    <xf numFmtId="0" fontId="8" fillId="0" borderId="27" xfId="1" applyNumberFormat="1" applyFont="1" applyBorder="1">
      <alignment vertical="center"/>
    </xf>
    <xf numFmtId="0" fontId="2" fillId="0" borderId="0" xfId="1" applyNumberFormat="1">
      <alignment vertical="center"/>
    </xf>
    <xf numFmtId="41" fontId="8" fillId="0" borderId="28" xfId="2" applyNumberFormat="1" applyFont="1" applyFill="1" applyBorder="1">
      <alignment vertical="center"/>
    </xf>
    <xf numFmtId="0" fontId="0" fillId="0" borderId="0" xfId="0" quotePrefix="1" applyNumberFormat="1" applyAlignment="1">
      <alignment vertical="center"/>
    </xf>
    <xf numFmtId="0" fontId="6" fillId="0" borderId="1" xfId="0" applyNumberFormat="1" applyFont="1" applyBorder="1" applyAlignment="1">
      <alignment vertical="center" wrapText="1"/>
    </xf>
    <xf numFmtId="0" fontId="18" fillId="0" borderId="45" xfId="0" quotePrefix="1" applyFont="1" applyBorder="1" applyAlignment="1">
      <alignment vertical="center" wrapText="1"/>
    </xf>
    <xf numFmtId="0" fontId="18" fillId="0" borderId="45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>
      <alignment vertical="center"/>
    </xf>
    <xf numFmtId="177" fontId="18" fillId="0" borderId="45" xfId="0" applyNumberFormat="1" applyFont="1" applyBorder="1" applyAlignment="1">
      <alignment vertical="center" wrapText="1"/>
    </xf>
    <xf numFmtId="0" fontId="8" fillId="0" borderId="37" xfId="1" applyNumberFormat="1" applyFont="1" applyBorder="1" applyAlignment="1">
      <alignment horizontal="center" vertical="center"/>
    </xf>
    <xf numFmtId="0" fontId="8" fillId="0" borderId="18" xfId="1" applyNumberFormat="1" applyFont="1" applyBorder="1" applyAlignment="1">
      <alignment horizontal="center" vertical="center"/>
    </xf>
    <xf numFmtId="0" fontId="8" fillId="0" borderId="19" xfId="1" applyNumberFormat="1" applyFont="1" applyBorder="1" applyAlignment="1">
      <alignment horizontal="center" vertical="center"/>
    </xf>
    <xf numFmtId="0" fontId="8" fillId="0" borderId="17" xfId="1" applyNumberFormat="1" applyFont="1" applyBorder="1" applyAlignment="1">
      <alignment vertical="center"/>
    </xf>
    <xf numFmtId="0" fontId="8" fillId="0" borderId="18" xfId="1" applyNumberFormat="1" applyFont="1" applyBorder="1" applyAlignment="1">
      <alignment vertical="center"/>
    </xf>
    <xf numFmtId="0" fontId="8" fillId="0" borderId="44" xfId="1" applyNumberFormat="1" applyFont="1" applyBorder="1" applyAlignment="1">
      <alignment horizontal="center" vertical="center"/>
    </xf>
    <xf numFmtId="0" fontId="8" fillId="0" borderId="23" xfId="1" applyNumberFormat="1" applyFont="1" applyBorder="1" applyAlignment="1">
      <alignment horizontal="center" vertical="center"/>
    </xf>
    <xf numFmtId="0" fontId="8" fillId="0" borderId="38" xfId="1" applyNumberFormat="1" applyFont="1" applyBorder="1" applyAlignment="1">
      <alignment horizontal="center" vertical="center"/>
    </xf>
    <xf numFmtId="0" fontId="8" fillId="0" borderId="39" xfId="1" applyNumberFormat="1" applyFont="1" applyBorder="1" applyAlignment="1">
      <alignment horizontal="center" vertical="center"/>
    </xf>
    <xf numFmtId="0" fontId="8" fillId="0" borderId="40" xfId="1" applyNumberFormat="1" applyFont="1" applyBorder="1" applyAlignment="1">
      <alignment horizontal="center" vertical="center"/>
    </xf>
    <xf numFmtId="0" fontId="8" fillId="0" borderId="41" xfId="1" applyNumberFormat="1" applyFont="1" applyBorder="1" applyAlignment="1">
      <alignment horizontal="center" vertical="center"/>
    </xf>
    <xf numFmtId="0" fontId="8" fillId="0" borderId="42" xfId="1" applyNumberFormat="1" applyFont="1" applyBorder="1" applyAlignment="1">
      <alignment horizontal="center" vertical="center"/>
    </xf>
    <xf numFmtId="0" fontId="8" fillId="0" borderId="35" xfId="1" applyNumberFormat="1" applyFont="1" applyBorder="1" applyAlignment="1">
      <alignment horizontal="center" vertical="center" wrapText="1"/>
    </xf>
    <xf numFmtId="0" fontId="8" fillId="0" borderId="35" xfId="1" applyNumberFormat="1" applyFont="1" applyBorder="1" applyAlignment="1">
      <alignment horizontal="center" vertical="center"/>
    </xf>
    <xf numFmtId="0" fontId="8" fillId="0" borderId="28" xfId="1" applyNumberFormat="1" applyFont="1" applyBorder="1" applyAlignment="1">
      <alignment horizontal="center" vertical="center" wrapText="1"/>
    </xf>
    <xf numFmtId="0" fontId="8" fillId="0" borderId="16" xfId="1" applyNumberFormat="1" applyFont="1" applyBorder="1" applyAlignment="1">
      <alignment horizontal="center" vertical="center"/>
    </xf>
    <xf numFmtId="0" fontId="8" fillId="0" borderId="2" xfId="1" applyNumberFormat="1" applyFont="1" applyBorder="1" applyAlignment="1">
      <alignment horizontal="center" vertical="center"/>
    </xf>
    <xf numFmtId="0" fontId="8" fillId="0" borderId="3" xfId="1" applyNumberFormat="1" applyFont="1" applyBorder="1" applyAlignment="1">
      <alignment horizontal="center" vertical="center"/>
    </xf>
    <xf numFmtId="0" fontId="8" fillId="0" borderId="43" xfId="1" applyNumberFormat="1" applyFont="1" applyBorder="1" applyAlignment="1">
      <alignment horizontal="center" vertical="center"/>
    </xf>
    <xf numFmtId="0" fontId="8" fillId="0" borderId="17" xfId="1" applyNumberFormat="1" applyFont="1" applyBorder="1" applyAlignment="1">
      <alignment horizontal="center" vertical="center"/>
    </xf>
    <xf numFmtId="0" fontId="8" fillId="0" borderId="21" xfId="1" applyNumberFormat="1" applyFont="1" applyBorder="1" applyAlignment="1">
      <alignment horizontal="center" vertical="center"/>
    </xf>
    <xf numFmtId="0" fontId="8" fillId="0" borderId="16" xfId="1" applyNumberFormat="1" applyFont="1" applyBorder="1" applyAlignment="1">
      <alignment horizontal="center" vertical="center" wrapText="1"/>
    </xf>
    <xf numFmtId="10" fontId="8" fillId="0" borderId="17" xfId="1" applyNumberFormat="1" applyFont="1" applyBorder="1" applyAlignment="1">
      <alignment horizontal="center" vertical="center"/>
    </xf>
    <xf numFmtId="10" fontId="8" fillId="0" borderId="18" xfId="1" applyNumberFormat="1" applyFont="1" applyBorder="1" applyAlignment="1">
      <alignment horizontal="center" vertical="center"/>
    </xf>
    <xf numFmtId="10" fontId="8" fillId="0" borderId="21" xfId="1" applyNumberFormat="1" applyFont="1" applyBorder="1" applyAlignment="1">
      <alignment horizontal="center" vertical="center"/>
    </xf>
    <xf numFmtId="0" fontId="8" fillId="0" borderId="9" xfId="1" applyNumberFormat="1" applyFont="1" applyBorder="1" applyAlignment="1">
      <alignment horizontal="center" vertical="center"/>
    </xf>
    <xf numFmtId="0" fontId="8" fillId="0" borderId="0" xfId="1" applyNumberFormat="1" applyFont="1" applyAlignment="1">
      <alignment horizontal="center" vertical="center"/>
    </xf>
    <xf numFmtId="0" fontId="8" fillId="0" borderId="29" xfId="1" applyNumberFormat="1" applyFont="1" applyBorder="1" applyAlignment="1">
      <alignment horizontal="center" vertical="center"/>
    </xf>
    <xf numFmtId="0" fontId="8" fillId="0" borderId="12" xfId="1" applyNumberFormat="1" applyFont="1" applyBorder="1" applyAlignment="1">
      <alignment horizontal="center" vertical="center"/>
    </xf>
    <xf numFmtId="0" fontId="13" fillId="0" borderId="0" xfId="1" applyNumberFormat="1" applyFont="1" applyAlignment="1">
      <alignment horizontal="center" vertical="center"/>
    </xf>
    <xf numFmtId="0" fontId="14" fillId="0" borderId="0" xfId="3" applyNumberFormat="1" applyFont="1" applyAlignment="1">
      <alignment vertical="center"/>
    </xf>
    <xf numFmtId="0" fontId="14" fillId="0" borderId="30" xfId="3" applyNumberFormat="1" applyFont="1" applyBorder="1" applyAlignment="1">
      <alignment vertical="center"/>
    </xf>
    <xf numFmtId="0" fontId="16" fillId="0" borderId="0" xfId="3" applyNumberFormat="1" applyAlignment="1">
      <alignment vertical="center"/>
    </xf>
    <xf numFmtId="0" fontId="16" fillId="0" borderId="30" xfId="3" applyNumberFormat="1" applyBorder="1" applyAlignment="1">
      <alignment vertical="center"/>
    </xf>
    <xf numFmtId="0" fontId="16" fillId="0" borderId="12" xfId="3" applyNumberFormat="1" applyBorder="1" applyAlignment="1">
      <alignment vertical="center"/>
    </xf>
    <xf numFmtId="0" fontId="16" fillId="0" borderId="31" xfId="3" applyNumberFormat="1" applyBorder="1" applyAlignment="1">
      <alignment vertical="center"/>
    </xf>
    <xf numFmtId="0" fontId="8" fillId="0" borderId="32" xfId="1" applyNumberFormat="1" applyFont="1" applyBorder="1" applyAlignment="1">
      <alignment horizontal="center" vertical="center"/>
    </xf>
    <xf numFmtId="0" fontId="8" fillId="0" borderId="28" xfId="1" applyNumberFormat="1" applyFont="1" applyBorder="1" applyAlignment="1">
      <alignment horizontal="center" vertical="center"/>
    </xf>
    <xf numFmtId="0" fontId="8" fillId="0" borderId="33" xfId="1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41" fontId="8" fillId="0" borderId="4" xfId="2" applyNumberFormat="1" applyFont="1" applyBorder="1" applyAlignment="1">
      <alignment horizontal="center" vertical="center"/>
    </xf>
    <xf numFmtId="41" fontId="8" fillId="0" borderId="34" xfId="2" applyNumberFormat="1" applyFont="1" applyBorder="1" applyAlignment="1">
      <alignment horizontal="center" vertical="center"/>
    </xf>
    <xf numFmtId="41" fontId="8" fillId="0" borderId="0" xfId="2" applyNumberFormat="1" applyFont="1" applyBorder="1" applyAlignment="1">
      <alignment horizontal="center" vertical="center"/>
    </xf>
    <xf numFmtId="41" fontId="8" fillId="0" borderId="30" xfId="2" applyNumberFormat="1" applyFont="1" applyBorder="1" applyAlignment="1">
      <alignment horizontal="center" vertical="center"/>
    </xf>
    <xf numFmtId="0" fontId="8" fillId="0" borderId="15" xfId="1" applyNumberFormat="1" applyFont="1" applyBorder="1" applyAlignment="1">
      <alignment horizontal="center" vertical="center"/>
    </xf>
    <xf numFmtId="0" fontId="7" fillId="0" borderId="36" xfId="1" applyNumberFormat="1" applyFont="1" applyBorder="1" applyAlignment="1">
      <alignment vertical="center"/>
    </xf>
    <xf numFmtId="0" fontId="7" fillId="0" borderId="6" xfId="1" applyNumberFormat="1" applyFont="1" applyBorder="1" applyAlignment="1">
      <alignment vertical="center"/>
    </xf>
    <xf numFmtId="0" fontId="15" fillId="0" borderId="0" xfId="0" quotePrefix="1" applyNumberFormat="1" applyFont="1" applyAlignment="1">
      <alignment horizontal="center" vertical="center"/>
    </xf>
    <xf numFmtId="0" fontId="1" fillId="0" borderId="0" xfId="0" quotePrefix="1" applyNumberFormat="1" applyFont="1" applyAlignment="1">
      <alignment vertical="center"/>
    </xf>
    <xf numFmtId="0" fontId="0" fillId="0" borderId="0" xfId="0" quotePrefix="1" applyNumberFormat="1" applyFont="1" applyAlignment="1">
      <alignment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5" fillId="0" borderId="1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</cellXfs>
  <cellStyles count="5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_5억이하갑지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4277;&#50976;%20&#46300;&#46972;&#51060;&#48652;\Eco%20Work\%23%23%20&#54532;&#47196;&#51229;&#53944;&#48324;\&#44592;&#53440;\019.%20&#45824;&#51204;&#46356;&#51088;&#51064;&#51652;&#55141;&#50896;\&#45225;&#54408;&#46020;&#49436;%20-%20&#52572;&#51333;\01.&#44148;&#52629;\02.&#44592;&#44228;\02.&#45236;&#50669;&#49436;\&#45824;&#51204;&#46356;&#51088;&#51064;&#51652;&#55141;&#50896;%20&#44277;&#44036;&#44396;&#49457;%20&#47532;&#47784;&#45944;&#47553;%20&#44277;&#49324;(&#44592;&#4422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별집계표"/>
      <sheetName val="공종별내역서"/>
      <sheetName val="일위대가목록"/>
      <sheetName val="일위대가"/>
      <sheetName val="단가대비표"/>
      <sheetName val="공량산출근거서"/>
      <sheetName val="공량설정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38"/>
  <sheetViews>
    <sheetView tabSelected="1" view="pageBreakPreview" zoomScaleNormal="100" zoomScaleSheetLayoutView="100" workbookViewId="0">
      <selection sqref="A1:B1"/>
    </sheetView>
  </sheetViews>
  <sheetFormatPr defaultColWidth="9" defaultRowHeight="13.5" x14ac:dyDescent="0.3"/>
  <cols>
    <col min="1" max="2" width="5.75" style="73" customWidth="1"/>
    <col min="3" max="3" width="18.375" style="73" customWidth="1"/>
    <col min="4" max="4" width="17.25" style="73" customWidth="1"/>
    <col min="5" max="5" width="23.625" style="73" customWidth="1"/>
    <col min="6" max="6" width="17.75" style="73" customWidth="1"/>
    <col min="7" max="7" width="2.75" style="73" customWidth="1"/>
    <col min="8" max="8" width="5.625" style="73" customWidth="1"/>
    <col min="9" max="9" width="5.75" style="73" customWidth="1"/>
    <col min="10" max="10" width="2" style="73" customWidth="1"/>
    <col min="11" max="11" width="2.25" style="73" customWidth="1"/>
    <col min="12" max="12" width="14.625" style="73" customWidth="1"/>
    <col min="13" max="13" width="2.875" style="73" customWidth="1"/>
    <col min="14" max="14" width="1.75" style="73" customWidth="1"/>
    <col min="15" max="15" width="5.125" style="73" customWidth="1"/>
    <col min="16" max="218" width="8.625" style="73"/>
    <col min="219" max="220" width="5.75" style="73" customWidth="1"/>
    <col min="221" max="221" width="18.375" style="73" customWidth="1"/>
    <col min="222" max="222" width="17.25" style="73" customWidth="1"/>
    <col min="223" max="223" width="25.125" style="73" customWidth="1"/>
    <col min="224" max="224" width="17.75" style="73" customWidth="1"/>
    <col min="225" max="225" width="2.75" style="73" customWidth="1"/>
    <col min="226" max="226" width="5.625" style="73" customWidth="1"/>
    <col min="227" max="227" width="5.75" style="73" customWidth="1"/>
    <col min="228" max="228" width="2" style="73" customWidth="1"/>
    <col min="229" max="229" width="2.25" style="73" customWidth="1"/>
    <col min="230" max="230" width="14.625" style="73" customWidth="1"/>
    <col min="231" max="231" width="2.875" style="73" customWidth="1"/>
    <col min="232" max="232" width="1.75" style="73" customWidth="1"/>
    <col min="233" max="233" width="5.125" style="73" customWidth="1"/>
    <col min="234" max="234" width="10.125" style="73" bestFit="1" customWidth="1"/>
    <col min="235" max="235" width="13" style="73" bestFit="1" customWidth="1"/>
    <col min="236" max="474" width="8.625" style="73"/>
    <col min="475" max="476" width="5.75" style="73" customWidth="1"/>
    <col min="477" max="477" width="18.375" style="73" customWidth="1"/>
    <col min="478" max="478" width="17.25" style="73" customWidth="1"/>
    <col min="479" max="479" width="25.125" style="73" customWidth="1"/>
    <col min="480" max="480" width="17.75" style="73" customWidth="1"/>
    <col min="481" max="481" width="2.75" style="73" customWidth="1"/>
    <col min="482" max="482" width="5.625" style="73" customWidth="1"/>
    <col min="483" max="483" width="5.75" style="73" customWidth="1"/>
    <col min="484" max="484" width="2" style="73" customWidth="1"/>
    <col min="485" max="485" width="2.25" style="73" customWidth="1"/>
    <col min="486" max="486" width="14.625" style="73" customWidth="1"/>
    <col min="487" max="487" width="2.875" style="73" customWidth="1"/>
    <col min="488" max="488" width="1.75" style="73" customWidth="1"/>
    <col min="489" max="489" width="5.125" style="73" customWidth="1"/>
    <col min="490" max="490" width="10.125" style="73" bestFit="1" customWidth="1"/>
    <col min="491" max="491" width="13" style="73" bestFit="1" customWidth="1"/>
    <col min="492" max="730" width="8.625" style="73"/>
    <col min="731" max="732" width="5.75" style="73" customWidth="1"/>
    <col min="733" max="733" width="18.375" style="73" customWidth="1"/>
    <col min="734" max="734" width="17.25" style="73" customWidth="1"/>
    <col min="735" max="735" width="25.125" style="73" customWidth="1"/>
    <col min="736" max="736" width="17.75" style="73" customWidth="1"/>
    <col min="737" max="737" width="2.75" style="73" customWidth="1"/>
    <col min="738" max="738" width="5.625" style="73" customWidth="1"/>
    <col min="739" max="739" width="5.75" style="73" customWidth="1"/>
    <col min="740" max="740" width="2" style="73" customWidth="1"/>
    <col min="741" max="741" width="2.25" style="73" customWidth="1"/>
    <col min="742" max="742" width="14.625" style="73" customWidth="1"/>
    <col min="743" max="743" width="2.875" style="73" customWidth="1"/>
    <col min="744" max="744" width="1.75" style="73" customWidth="1"/>
    <col min="745" max="745" width="5.125" style="73" customWidth="1"/>
    <col min="746" max="746" width="10.125" style="73" bestFit="1" customWidth="1"/>
    <col min="747" max="747" width="13" style="73" bestFit="1" customWidth="1"/>
    <col min="748" max="986" width="8.625" style="73"/>
    <col min="987" max="988" width="5.75" style="73" customWidth="1"/>
    <col min="989" max="989" width="18.375" style="73" customWidth="1"/>
    <col min="990" max="990" width="17.25" style="73" customWidth="1"/>
    <col min="991" max="991" width="25.125" style="73" customWidth="1"/>
    <col min="992" max="992" width="17.75" style="73" customWidth="1"/>
    <col min="993" max="993" width="2.75" style="73" customWidth="1"/>
    <col min="994" max="994" width="5.625" style="73" customWidth="1"/>
    <col min="995" max="995" width="5.75" style="73" customWidth="1"/>
    <col min="996" max="996" width="2" style="73" customWidth="1"/>
    <col min="997" max="997" width="2.25" style="73" customWidth="1"/>
    <col min="998" max="998" width="14.625" style="73" customWidth="1"/>
    <col min="999" max="999" width="2.875" style="73" customWidth="1"/>
    <col min="1000" max="1000" width="1.75" style="73" customWidth="1"/>
    <col min="1001" max="1001" width="5.125" style="73" customWidth="1"/>
    <col min="1002" max="1002" width="10.125" style="73" bestFit="1" customWidth="1"/>
    <col min="1003" max="1003" width="13" style="73" bestFit="1" customWidth="1"/>
    <col min="1004" max="1242" width="8.625" style="73"/>
    <col min="1243" max="1244" width="5.75" style="73" customWidth="1"/>
    <col min="1245" max="1245" width="18.375" style="73" customWidth="1"/>
    <col min="1246" max="1246" width="17.25" style="73" customWidth="1"/>
    <col min="1247" max="1247" width="25.125" style="73" customWidth="1"/>
    <col min="1248" max="1248" width="17.75" style="73" customWidth="1"/>
    <col min="1249" max="1249" width="2.75" style="73" customWidth="1"/>
    <col min="1250" max="1250" width="5.625" style="73" customWidth="1"/>
    <col min="1251" max="1251" width="5.75" style="73" customWidth="1"/>
    <col min="1252" max="1252" width="2" style="73" customWidth="1"/>
    <col min="1253" max="1253" width="2.25" style="73" customWidth="1"/>
    <col min="1254" max="1254" width="14.625" style="73" customWidth="1"/>
    <col min="1255" max="1255" width="2.875" style="73" customWidth="1"/>
    <col min="1256" max="1256" width="1.75" style="73" customWidth="1"/>
    <col min="1257" max="1257" width="5.125" style="73" customWidth="1"/>
    <col min="1258" max="1258" width="10.125" style="73" bestFit="1" customWidth="1"/>
    <col min="1259" max="1259" width="13" style="73" bestFit="1" customWidth="1"/>
    <col min="1260" max="1498" width="8.625" style="73"/>
    <col min="1499" max="1500" width="5.75" style="73" customWidth="1"/>
    <col min="1501" max="1501" width="18.375" style="73" customWidth="1"/>
    <col min="1502" max="1502" width="17.25" style="73" customWidth="1"/>
    <col min="1503" max="1503" width="25.125" style="73" customWidth="1"/>
    <col min="1504" max="1504" width="17.75" style="73" customWidth="1"/>
    <col min="1505" max="1505" width="2.75" style="73" customWidth="1"/>
    <col min="1506" max="1506" width="5.625" style="73" customWidth="1"/>
    <col min="1507" max="1507" width="5.75" style="73" customWidth="1"/>
    <col min="1508" max="1508" width="2" style="73" customWidth="1"/>
    <col min="1509" max="1509" width="2.25" style="73" customWidth="1"/>
    <col min="1510" max="1510" width="14.625" style="73" customWidth="1"/>
    <col min="1511" max="1511" width="2.875" style="73" customWidth="1"/>
    <col min="1512" max="1512" width="1.75" style="73" customWidth="1"/>
    <col min="1513" max="1513" width="5.125" style="73" customWidth="1"/>
    <col min="1514" max="1514" width="10.125" style="73" bestFit="1" customWidth="1"/>
    <col min="1515" max="1515" width="13" style="73" bestFit="1" customWidth="1"/>
    <col min="1516" max="1754" width="8.625" style="73"/>
    <col min="1755" max="1756" width="5.75" style="73" customWidth="1"/>
    <col min="1757" max="1757" width="18.375" style="73" customWidth="1"/>
    <col min="1758" max="1758" width="17.25" style="73" customWidth="1"/>
    <col min="1759" max="1759" width="25.125" style="73" customWidth="1"/>
    <col min="1760" max="1760" width="17.75" style="73" customWidth="1"/>
    <col min="1761" max="1761" width="2.75" style="73" customWidth="1"/>
    <col min="1762" max="1762" width="5.625" style="73" customWidth="1"/>
    <col min="1763" max="1763" width="5.75" style="73" customWidth="1"/>
    <col min="1764" max="1764" width="2" style="73" customWidth="1"/>
    <col min="1765" max="1765" width="2.25" style="73" customWidth="1"/>
    <col min="1766" max="1766" width="14.625" style="73" customWidth="1"/>
    <col min="1767" max="1767" width="2.875" style="73" customWidth="1"/>
    <col min="1768" max="1768" width="1.75" style="73" customWidth="1"/>
    <col min="1769" max="1769" width="5.125" style="73" customWidth="1"/>
    <col min="1770" max="1770" width="10.125" style="73" bestFit="1" customWidth="1"/>
    <col min="1771" max="1771" width="13" style="73" bestFit="1" customWidth="1"/>
    <col min="1772" max="2010" width="8.625" style="73"/>
    <col min="2011" max="2012" width="5.75" style="73" customWidth="1"/>
    <col min="2013" max="2013" width="18.375" style="73" customWidth="1"/>
    <col min="2014" max="2014" width="17.25" style="73" customWidth="1"/>
    <col min="2015" max="2015" width="25.125" style="73" customWidth="1"/>
    <col min="2016" max="2016" width="17.75" style="73" customWidth="1"/>
    <col min="2017" max="2017" width="2.75" style="73" customWidth="1"/>
    <col min="2018" max="2018" width="5.625" style="73" customWidth="1"/>
    <col min="2019" max="2019" width="5.75" style="73" customWidth="1"/>
    <col min="2020" max="2020" width="2" style="73" customWidth="1"/>
    <col min="2021" max="2021" width="2.25" style="73" customWidth="1"/>
    <col min="2022" max="2022" width="14.625" style="73" customWidth="1"/>
    <col min="2023" max="2023" width="2.875" style="73" customWidth="1"/>
    <col min="2024" max="2024" width="1.75" style="73" customWidth="1"/>
    <col min="2025" max="2025" width="5.125" style="73" customWidth="1"/>
    <col min="2026" max="2026" width="10.125" style="73" bestFit="1" customWidth="1"/>
    <col min="2027" max="2027" width="13" style="73" bestFit="1" customWidth="1"/>
    <col min="2028" max="2266" width="8.625" style="73"/>
    <col min="2267" max="2268" width="5.75" style="73" customWidth="1"/>
    <col min="2269" max="2269" width="18.375" style="73" customWidth="1"/>
    <col min="2270" max="2270" width="17.25" style="73" customWidth="1"/>
    <col min="2271" max="2271" width="25.125" style="73" customWidth="1"/>
    <col min="2272" max="2272" width="17.75" style="73" customWidth="1"/>
    <col min="2273" max="2273" width="2.75" style="73" customWidth="1"/>
    <col min="2274" max="2274" width="5.625" style="73" customWidth="1"/>
    <col min="2275" max="2275" width="5.75" style="73" customWidth="1"/>
    <col min="2276" max="2276" width="2" style="73" customWidth="1"/>
    <col min="2277" max="2277" width="2.25" style="73" customWidth="1"/>
    <col min="2278" max="2278" width="14.625" style="73" customWidth="1"/>
    <col min="2279" max="2279" width="2.875" style="73" customWidth="1"/>
    <col min="2280" max="2280" width="1.75" style="73" customWidth="1"/>
    <col min="2281" max="2281" width="5.125" style="73" customWidth="1"/>
    <col min="2282" max="2282" width="10.125" style="73" bestFit="1" customWidth="1"/>
    <col min="2283" max="2283" width="13" style="73" bestFit="1" customWidth="1"/>
    <col min="2284" max="2522" width="8.625" style="73"/>
    <col min="2523" max="2524" width="5.75" style="73" customWidth="1"/>
    <col min="2525" max="2525" width="18.375" style="73" customWidth="1"/>
    <col min="2526" max="2526" width="17.25" style="73" customWidth="1"/>
    <col min="2527" max="2527" width="25.125" style="73" customWidth="1"/>
    <col min="2528" max="2528" width="17.75" style="73" customWidth="1"/>
    <col min="2529" max="2529" width="2.75" style="73" customWidth="1"/>
    <col min="2530" max="2530" width="5.625" style="73" customWidth="1"/>
    <col min="2531" max="2531" width="5.75" style="73" customWidth="1"/>
    <col min="2532" max="2532" width="2" style="73" customWidth="1"/>
    <col min="2533" max="2533" width="2.25" style="73" customWidth="1"/>
    <col min="2534" max="2534" width="14.625" style="73" customWidth="1"/>
    <col min="2535" max="2535" width="2.875" style="73" customWidth="1"/>
    <col min="2536" max="2536" width="1.75" style="73" customWidth="1"/>
    <col min="2537" max="2537" width="5.125" style="73" customWidth="1"/>
    <col min="2538" max="2538" width="10.125" style="73" bestFit="1" customWidth="1"/>
    <col min="2539" max="2539" width="13" style="73" bestFit="1" customWidth="1"/>
    <col min="2540" max="2778" width="8.625" style="73"/>
    <col min="2779" max="2780" width="5.75" style="73" customWidth="1"/>
    <col min="2781" max="2781" width="18.375" style="73" customWidth="1"/>
    <col min="2782" max="2782" width="17.25" style="73" customWidth="1"/>
    <col min="2783" max="2783" width="25.125" style="73" customWidth="1"/>
    <col min="2784" max="2784" width="17.75" style="73" customWidth="1"/>
    <col min="2785" max="2785" width="2.75" style="73" customWidth="1"/>
    <col min="2786" max="2786" width="5.625" style="73" customWidth="1"/>
    <col min="2787" max="2787" width="5.75" style="73" customWidth="1"/>
    <col min="2788" max="2788" width="2" style="73" customWidth="1"/>
    <col min="2789" max="2789" width="2.25" style="73" customWidth="1"/>
    <col min="2790" max="2790" width="14.625" style="73" customWidth="1"/>
    <col min="2791" max="2791" width="2.875" style="73" customWidth="1"/>
    <col min="2792" max="2792" width="1.75" style="73" customWidth="1"/>
    <col min="2793" max="2793" width="5.125" style="73" customWidth="1"/>
    <col min="2794" max="2794" width="10.125" style="73" bestFit="1" customWidth="1"/>
    <col min="2795" max="2795" width="13" style="73" bestFit="1" customWidth="1"/>
    <col min="2796" max="3034" width="8.625" style="73"/>
    <col min="3035" max="3036" width="5.75" style="73" customWidth="1"/>
    <col min="3037" max="3037" width="18.375" style="73" customWidth="1"/>
    <col min="3038" max="3038" width="17.25" style="73" customWidth="1"/>
    <col min="3039" max="3039" width="25.125" style="73" customWidth="1"/>
    <col min="3040" max="3040" width="17.75" style="73" customWidth="1"/>
    <col min="3041" max="3041" width="2.75" style="73" customWidth="1"/>
    <col min="3042" max="3042" width="5.625" style="73" customWidth="1"/>
    <col min="3043" max="3043" width="5.75" style="73" customWidth="1"/>
    <col min="3044" max="3044" width="2" style="73" customWidth="1"/>
    <col min="3045" max="3045" width="2.25" style="73" customWidth="1"/>
    <col min="3046" max="3046" width="14.625" style="73" customWidth="1"/>
    <col min="3047" max="3047" width="2.875" style="73" customWidth="1"/>
    <col min="3048" max="3048" width="1.75" style="73" customWidth="1"/>
    <col min="3049" max="3049" width="5.125" style="73" customWidth="1"/>
    <col min="3050" max="3050" width="10.125" style="73" bestFit="1" customWidth="1"/>
    <col min="3051" max="3051" width="13" style="73" bestFit="1" customWidth="1"/>
    <col min="3052" max="3290" width="8.625" style="73"/>
    <col min="3291" max="3292" width="5.75" style="73" customWidth="1"/>
    <col min="3293" max="3293" width="18.375" style="73" customWidth="1"/>
    <col min="3294" max="3294" width="17.25" style="73" customWidth="1"/>
    <col min="3295" max="3295" width="25.125" style="73" customWidth="1"/>
    <col min="3296" max="3296" width="17.75" style="73" customWidth="1"/>
    <col min="3297" max="3297" width="2.75" style="73" customWidth="1"/>
    <col min="3298" max="3298" width="5.625" style="73" customWidth="1"/>
    <col min="3299" max="3299" width="5.75" style="73" customWidth="1"/>
    <col min="3300" max="3300" width="2" style="73" customWidth="1"/>
    <col min="3301" max="3301" width="2.25" style="73" customWidth="1"/>
    <col min="3302" max="3302" width="14.625" style="73" customWidth="1"/>
    <col min="3303" max="3303" width="2.875" style="73" customWidth="1"/>
    <col min="3304" max="3304" width="1.75" style="73" customWidth="1"/>
    <col min="3305" max="3305" width="5.125" style="73" customWidth="1"/>
    <col min="3306" max="3306" width="10.125" style="73" bestFit="1" customWidth="1"/>
    <col min="3307" max="3307" width="13" style="73" bestFit="1" customWidth="1"/>
    <col min="3308" max="3546" width="8.625" style="73"/>
    <col min="3547" max="3548" width="5.75" style="73" customWidth="1"/>
    <col min="3549" max="3549" width="18.375" style="73" customWidth="1"/>
    <col min="3550" max="3550" width="17.25" style="73" customWidth="1"/>
    <col min="3551" max="3551" width="25.125" style="73" customWidth="1"/>
    <col min="3552" max="3552" width="17.75" style="73" customWidth="1"/>
    <col min="3553" max="3553" width="2.75" style="73" customWidth="1"/>
    <col min="3554" max="3554" width="5.625" style="73" customWidth="1"/>
    <col min="3555" max="3555" width="5.75" style="73" customWidth="1"/>
    <col min="3556" max="3556" width="2" style="73" customWidth="1"/>
    <col min="3557" max="3557" width="2.25" style="73" customWidth="1"/>
    <col min="3558" max="3558" width="14.625" style="73" customWidth="1"/>
    <col min="3559" max="3559" width="2.875" style="73" customWidth="1"/>
    <col min="3560" max="3560" width="1.75" style="73" customWidth="1"/>
    <col min="3561" max="3561" width="5.125" style="73" customWidth="1"/>
    <col min="3562" max="3562" width="10.125" style="73" bestFit="1" customWidth="1"/>
    <col min="3563" max="3563" width="13" style="73" bestFit="1" customWidth="1"/>
    <col min="3564" max="3802" width="8.625" style="73"/>
    <col min="3803" max="3804" width="5.75" style="73" customWidth="1"/>
    <col min="3805" max="3805" width="18.375" style="73" customWidth="1"/>
    <col min="3806" max="3806" width="17.25" style="73" customWidth="1"/>
    <col min="3807" max="3807" width="25.125" style="73" customWidth="1"/>
    <col min="3808" max="3808" width="17.75" style="73" customWidth="1"/>
    <col min="3809" max="3809" width="2.75" style="73" customWidth="1"/>
    <col min="3810" max="3810" width="5.625" style="73" customWidth="1"/>
    <col min="3811" max="3811" width="5.75" style="73" customWidth="1"/>
    <col min="3812" max="3812" width="2" style="73" customWidth="1"/>
    <col min="3813" max="3813" width="2.25" style="73" customWidth="1"/>
    <col min="3814" max="3814" width="14.625" style="73" customWidth="1"/>
    <col min="3815" max="3815" width="2.875" style="73" customWidth="1"/>
    <col min="3816" max="3816" width="1.75" style="73" customWidth="1"/>
    <col min="3817" max="3817" width="5.125" style="73" customWidth="1"/>
    <col min="3818" max="3818" width="10.125" style="73" bestFit="1" customWidth="1"/>
    <col min="3819" max="3819" width="13" style="73" bestFit="1" customWidth="1"/>
    <col min="3820" max="4058" width="8.625" style="73"/>
    <col min="4059" max="4060" width="5.75" style="73" customWidth="1"/>
    <col min="4061" max="4061" width="18.375" style="73" customWidth="1"/>
    <col min="4062" max="4062" width="17.25" style="73" customWidth="1"/>
    <col min="4063" max="4063" width="25.125" style="73" customWidth="1"/>
    <col min="4064" max="4064" width="17.75" style="73" customWidth="1"/>
    <col min="4065" max="4065" width="2.75" style="73" customWidth="1"/>
    <col min="4066" max="4066" width="5.625" style="73" customWidth="1"/>
    <col min="4067" max="4067" width="5.75" style="73" customWidth="1"/>
    <col min="4068" max="4068" width="2" style="73" customWidth="1"/>
    <col min="4069" max="4069" width="2.25" style="73" customWidth="1"/>
    <col min="4070" max="4070" width="14.625" style="73" customWidth="1"/>
    <col min="4071" max="4071" width="2.875" style="73" customWidth="1"/>
    <col min="4072" max="4072" width="1.75" style="73" customWidth="1"/>
    <col min="4073" max="4073" width="5.125" style="73" customWidth="1"/>
    <col min="4074" max="4074" width="10.125" style="73" bestFit="1" customWidth="1"/>
    <col min="4075" max="4075" width="13" style="73" bestFit="1" customWidth="1"/>
    <col min="4076" max="4314" width="8.625" style="73"/>
    <col min="4315" max="4316" width="5.75" style="73" customWidth="1"/>
    <col min="4317" max="4317" width="18.375" style="73" customWidth="1"/>
    <col min="4318" max="4318" width="17.25" style="73" customWidth="1"/>
    <col min="4319" max="4319" width="25.125" style="73" customWidth="1"/>
    <col min="4320" max="4320" width="17.75" style="73" customWidth="1"/>
    <col min="4321" max="4321" width="2.75" style="73" customWidth="1"/>
    <col min="4322" max="4322" width="5.625" style="73" customWidth="1"/>
    <col min="4323" max="4323" width="5.75" style="73" customWidth="1"/>
    <col min="4324" max="4324" width="2" style="73" customWidth="1"/>
    <col min="4325" max="4325" width="2.25" style="73" customWidth="1"/>
    <col min="4326" max="4326" width="14.625" style="73" customWidth="1"/>
    <col min="4327" max="4327" width="2.875" style="73" customWidth="1"/>
    <col min="4328" max="4328" width="1.75" style="73" customWidth="1"/>
    <col min="4329" max="4329" width="5.125" style="73" customWidth="1"/>
    <col min="4330" max="4330" width="10.125" style="73" bestFit="1" customWidth="1"/>
    <col min="4331" max="4331" width="13" style="73" bestFit="1" customWidth="1"/>
    <col min="4332" max="4570" width="8.625" style="73"/>
    <col min="4571" max="4572" width="5.75" style="73" customWidth="1"/>
    <col min="4573" max="4573" width="18.375" style="73" customWidth="1"/>
    <col min="4574" max="4574" width="17.25" style="73" customWidth="1"/>
    <col min="4575" max="4575" width="25.125" style="73" customWidth="1"/>
    <col min="4576" max="4576" width="17.75" style="73" customWidth="1"/>
    <col min="4577" max="4577" width="2.75" style="73" customWidth="1"/>
    <col min="4578" max="4578" width="5.625" style="73" customWidth="1"/>
    <col min="4579" max="4579" width="5.75" style="73" customWidth="1"/>
    <col min="4580" max="4580" width="2" style="73" customWidth="1"/>
    <col min="4581" max="4581" width="2.25" style="73" customWidth="1"/>
    <col min="4582" max="4582" width="14.625" style="73" customWidth="1"/>
    <col min="4583" max="4583" width="2.875" style="73" customWidth="1"/>
    <col min="4584" max="4584" width="1.75" style="73" customWidth="1"/>
    <col min="4585" max="4585" width="5.125" style="73" customWidth="1"/>
    <col min="4586" max="4586" width="10.125" style="73" bestFit="1" customWidth="1"/>
    <col min="4587" max="4587" width="13" style="73" bestFit="1" customWidth="1"/>
    <col min="4588" max="4826" width="8.625" style="73"/>
    <col min="4827" max="4828" width="5.75" style="73" customWidth="1"/>
    <col min="4829" max="4829" width="18.375" style="73" customWidth="1"/>
    <col min="4830" max="4830" width="17.25" style="73" customWidth="1"/>
    <col min="4831" max="4831" width="25.125" style="73" customWidth="1"/>
    <col min="4832" max="4832" width="17.75" style="73" customWidth="1"/>
    <col min="4833" max="4833" width="2.75" style="73" customWidth="1"/>
    <col min="4834" max="4834" width="5.625" style="73" customWidth="1"/>
    <col min="4835" max="4835" width="5.75" style="73" customWidth="1"/>
    <col min="4836" max="4836" width="2" style="73" customWidth="1"/>
    <col min="4837" max="4837" width="2.25" style="73" customWidth="1"/>
    <col min="4838" max="4838" width="14.625" style="73" customWidth="1"/>
    <col min="4839" max="4839" width="2.875" style="73" customWidth="1"/>
    <col min="4840" max="4840" width="1.75" style="73" customWidth="1"/>
    <col min="4841" max="4841" width="5.125" style="73" customWidth="1"/>
    <col min="4842" max="4842" width="10.125" style="73" bestFit="1" customWidth="1"/>
    <col min="4843" max="4843" width="13" style="73" bestFit="1" customWidth="1"/>
    <col min="4844" max="5082" width="8.625" style="73"/>
    <col min="5083" max="5084" width="5.75" style="73" customWidth="1"/>
    <col min="5085" max="5085" width="18.375" style="73" customWidth="1"/>
    <col min="5086" max="5086" width="17.25" style="73" customWidth="1"/>
    <col min="5087" max="5087" width="25.125" style="73" customWidth="1"/>
    <col min="5088" max="5088" width="17.75" style="73" customWidth="1"/>
    <col min="5089" max="5089" width="2.75" style="73" customWidth="1"/>
    <col min="5090" max="5090" width="5.625" style="73" customWidth="1"/>
    <col min="5091" max="5091" width="5.75" style="73" customWidth="1"/>
    <col min="5092" max="5092" width="2" style="73" customWidth="1"/>
    <col min="5093" max="5093" width="2.25" style="73" customWidth="1"/>
    <col min="5094" max="5094" width="14.625" style="73" customWidth="1"/>
    <col min="5095" max="5095" width="2.875" style="73" customWidth="1"/>
    <col min="5096" max="5096" width="1.75" style="73" customWidth="1"/>
    <col min="5097" max="5097" width="5.125" style="73" customWidth="1"/>
    <col min="5098" max="5098" width="10.125" style="73" bestFit="1" customWidth="1"/>
    <col min="5099" max="5099" width="13" style="73" bestFit="1" customWidth="1"/>
    <col min="5100" max="5338" width="8.625" style="73"/>
    <col min="5339" max="5340" width="5.75" style="73" customWidth="1"/>
    <col min="5341" max="5341" width="18.375" style="73" customWidth="1"/>
    <col min="5342" max="5342" width="17.25" style="73" customWidth="1"/>
    <col min="5343" max="5343" width="25.125" style="73" customWidth="1"/>
    <col min="5344" max="5344" width="17.75" style="73" customWidth="1"/>
    <col min="5345" max="5345" width="2.75" style="73" customWidth="1"/>
    <col min="5346" max="5346" width="5.625" style="73" customWidth="1"/>
    <col min="5347" max="5347" width="5.75" style="73" customWidth="1"/>
    <col min="5348" max="5348" width="2" style="73" customWidth="1"/>
    <col min="5349" max="5349" width="2.25" style="73" customWidth="1"/>
    <col min="5350" max="5350" width="14.625" style="73" customWidth="1"/>
    <col min="5351" max="5351" width="2.875" style="73" customWidth="1"/>
    <col min="5352" max="5352" width="1.75" style="73" customWidth="1"/>
    <col min="5353" max="5353" width="5.125" style="73" customWidth="1"/>
    <col min="5354" max="5354" width="10.125" style="73" bestFit="1" customWidth="1"/>
    <col min="5355" max="5355" width="13" style="73" bestFit="1" customWidth="1"/>
    <col min="5356" max="5594" width="8.625" style="73"/>
    <col min="5595" max="5596" width="5.75" style="73" customWidth="1"/>
    <col min="5597" max="5597" width="18.375" style="73" customWidth="1"/>
    <col min="5598" max="5598" width="17.25" style="73" customWidth="1"/>
    <col min="5599" max="5599" width="25.125" style="73" customWidth="1"/>
    <col min="5600" max="5600" width="17.75" style="73" customWidth="1"/>
    <col min="5601" max="5601" width="2.75" style="73" customWidth="1"/>
    <col min="5602" max="5602" width="5.625" style="73" customWidth="1"/>
    <col min="5603" max="5603" width="5.75" style="73" customWidth="1"/>
    <col min="5604" max="5604" width="2" style="73" customWidth="1"/>
    <col min="5605" max="5605" width="2.25" style="73" customWidth="1"/>
    <col min="5606" max="5606" width="14.625" style="73" customWidth="1"/>
    <col min="5607" max="5607" width="2.875" style="73" customWidth="1"/>
    <col min="5608" max="5608" width="1.75" style="73" customWidth="1"/>
    <col min="5609" max="5609" width="5.125" style="73" customWidth="1"/>
    <col min="5610" max="5610" width="10.125" style="73" bestFit="1" customWidth="1"/>
    <col min="5611" max="5611" width="13" style="73" bestFit="1" customWidth="1"/>
    <col min="5612" max="5850" width="8.625" style="73"/>
    <col min="5851" max="5852" width="5.75" style="73" customWidth="1"/>
    <col min="5853" max="5853" width="18.375" style="73" customWidth="1"/>
    <col min="5854" max="5854" width="17.25" style="73" customWidth="1"/>
    <col min="5855" max="5855" width="25.125" style="73" customWidth="1"/>
    <col min="5856" max="5856" width="17.75" style="73" customWidth="1"/>
    <col min="5857" max="5857" width="2.75" style="73" customWidth="1"/>
    <col min="5858" max="5858" width="5.625" style="73" customWidth="1"/>
    <col min="5859" max="5859" width="5.75" style="73" customWidth="1"/>
    <col min="5860" max="5860" width="2" style="73" customWidth="1"/>
    <col min="5861" max="5861" width="2.25" style="73" customWidth="1"/>
    <col min="5862" max="5862" width="14.625" style="73" customWidth="1"/>
    <col min="5863" max="5863" width="2.875" style="73" customWidth="1"/>
    <col min="5864" max="5864" width="1.75" style="73" customWidth="1"/>
    <col min="5865" max="5865" width="5.125" style="73" customWidth="1"/>
    <col min="5866" max="5866" width="10.125" style="73" bestFit="1" customWidth="1"/>
    <col min="5867" max="5867" width="13" style="73" bestFit="1" customWidth="1"/>
    <col min="5868" max="6106" width="8.625" style="73"/>
    <col min="6107" max="6108" width="5.75" style="73" customWidth="1"/>
    <col min="6109" max="6109" width="18.375" style="73" customWidth="1"/>
    <col min="6110" max="6110" width="17.25" style="73" customWidth="1"/>
    <col min="6111" max="6111" width="25.125" style="73" customWidth="1"/>
    <col min="6112" max="6112" width="17.75" style="73" customWidth="1"/>
    <col min="6113" max="6113" width="2.75" style="73" customWidth="1"/>
    <col min="6114" max="6114" width="5.625" style="73" customWidth="1"/>
    <col min="6115" max="6115" width="5.75" style="73" customWidth="1"/>
    <col min="6116" max="6116" width="2" style="73" customWidth="1"/>
    <col min="6117" max="6117" width="2.25" style="73" customWidth="1"/>
    <col min="6118" max="6118" width="14.625" style="73" customWidth="1"/>
    <col min="6119" max="6119" width="2.875" style="73" customWidth="1"/>
    <col min="6120" max="6120" width="1.75" style="73" customWidth="1"/>
    <col min="6121" max="6121" width="5.125" style="73" customWidth="1"/>
    <col min="6122" max="6122" width="10.125" style="73" bestFit="1" customWidth="1"/>
    <col min="6123" max="6123" width="13" style="73" bestFit="1" customWidth="1"/>
    <col min="6124" max="6362" width="8.625" style="73"/>
    <col min="6363" max="6364" width="5.75" style="73" customWidth="1"/>
    <col min="6365" max="6365" width="18.375" style="73" customWidth="1"/>
    <col min="6366" max="6366" width="17.25" style="73" customWidth="1"/>
    <col min="6367" max="6367" width="25.125" style="73" customWidth="1"/>
    <col min="6368" max="6368" width="17.75" style="73" customWidth="1"/>
    <col min="6369" max="6369" width="2.75" style="73" customWidth="1"/>
    <col min="6370" max="6370" width="5.625" style="73" customWidth="1"/>
    <col min="6371" max="6371" width="5.75" style="73" customWidth="1"/>
    <col min="6372" max="6372" width="2" style="73" customWidth="1"/>
    <col min="6373" max="6373" width="2.25" style="73" customWidth="1"/>
    <col min="6374" max="6374" width="14.625" style="73" customWidth="1"/>
    <col min="6375" max="6375" width="2.875" style="73" customWidth="1"/>
    <col min="6376" max="6376" width="1.75" style="73" customWidth="1"/>
    <col min="6377" max="6377" width="5.125" style="73" customWidth="1"/>
    <col min="6378" max="6378" width="10.125" style="73" bestFit="1" customWidth="1"/>
    <col min="6379" max="6379" width="13" style="73" bestFit="1" customWidth="1"/>
    <col min="6380" max="6618" width="8.625" style="73"/>
    <col min="6619" max="6620" width="5.75" style="73" customWidth="1"/>
    <col min="6621" max="6621" width="18.375" style="73" customWidth="1"/>
    <col min="6622" max="6622" width="17.25" style="73" customWidth="1"/>
    <col min="6623" max="6623" width="25.125" style="73" customWidth="1"/>
    <col min="6624" max="6624" width="17.75" style="73" customWidth="1"/>
    <col min="6625" max="6625" width="2.75" style="73" customWidth="1"/>
    <col min="6626" max="6626" width="5.625" style="73" customWidth="1"/>
    <col min="6627" max="6627" width="5.75" style="73" customWidth="1"/>
    <col min="6628" max="6628" width="2" style="73" customWidth="1"/>
    <col min="6629" max="6629" width="2.25" style="73" customWidth="1"/>
    <col min="6630" max="6630" width="14.625" style="73" customWidth="1"/>
    <col min="6631" max="6631" width="2.875" style="73" customWidth="1"/>
    <col min="6632" max="6632" width="1.75" style="73" customWidth="1"/>
    <col min="6633" max="6633" width="5.125" style="73" customWidth="1"/>
    <col min="6634" max="6634" width="10.125" style="73" bestFit="1" customWidth="1"/>
    <col min="6635" max="6635" width="13" style="73" bestFit="1" customWidth="1"/>
    <col min="6636" max="6874" width="8.625" style="73"/>
    <col min="6875" max="6876" width="5.75" style="73" customWidth="1"/>
    <col min="6877" max="6877" width="18.375" style="73" customWidth="1"/>
    <col min="6878" max="6878" width="17.25" style="73" customWidth="1"/>
    <col min="6879" max="6879" width="25.125" style="73" customWidth="1"/>
    <col min="6880" max="6880" width="17.75" style="73" customWidth="1"/>
    <col min="6881" max="6881" width="2.75" style="73" customWidth="1"/>
    <col min="6882" max="6882" width="5.625" style="73" customWidth="1"/>
    <col min="6883" max="6883" width="5.75" style="73" customWidth="1"/>
    <col min="6884" max="6884" width="2" style="73" customWidth="1"/>
    <col min="6885" max="6885" width="2.25" style="73" customWidth="1"/>
    <col min="6886" max="6886" width="14.625" style="73" customWidth="1"/>
    <col min="6887" max="6887" width="2.875" style="73" customWidth="1"/>
    <col min="6888" max="6888" width="1.75" style="73" customWidth="1"/>
    <col min="6889" max="6889" width="5.125" style="73" customWidth="1"/>
    <col min="6890" max="6890" width="10.125" style="73" bestFit="1" customWidth="1"/>
    <col min="6891" max="6891" width="13" style="73" bestFit="1" customWidth="1"/>
    <col min="6892" max="7130" width="8.625" style="73"/>
    <col min="7131" max="7132" width="5.75" style="73" customWidth="1"/>
    <col min="7133" max="7133" width="18.375" style="73" customWidth="1"/>
    <col min="7134" max="7134" width="17.25" style="73" customWidth="1"/>
    <col min="7135" max="7135" width="25.125" style="73" customWidth="1"/>
    <col min="7136" max="7136" width="17.75" style="73" customWidth="1"/>
    <col min="7137" max="7137" width="2.75" style="73" customWidth="1"/>
    <col min="7138" max="7138" width="5.625" style="73" customWidth="1"/>
    <col min="7139" max="7139" width="5.75" style="73" customWidth="1"/>
    <col min="7140" max="7140" width="2" style="73" customWidth="1"/>
    <col min="7141" max="7141" width="2.25" style="73" customWidth="1"/>
    <col min="7142" max="7142" width="14.625" style="73" customWidth="1"/>
    <col min="7143" max="7143" width="2.875" style="73" customWidth="1"/>
    <col min="7144" max="7144" width="1.75" style="73" customWidth="1"/>
    <col min="7145" max="7145" width="5.125" style="73" customWidth="1"/>
    <col min="7146" max="7146" width="10.125" style="73" bestFit="1" customWidth="1"/>
    <col min="7147" max="7147" width="13" style="73" bestFit="1" customWidth="1"/>
    <col min="7148" max="7386" width="8.625" style="73"/>
    <col min="7387" max="7388" width="5.75" style="73" customWidth="1"/>
    <col min="7389" max="7389" width="18.375" style="73" customWidth="1"/>
    <col min="7390" max="7390" width="17.25" style="73" customWidth="1"/>
    <col min="7391" max="7391" width="25.125" style="73" customWidth="1"/>
    <col min="7392" max="7392" width="17.75" style="73" customWidth="1"/>
    <col min="7393" max="7393" width="2.75" style="73" customWidth="1"/>
    <col min="7394" max="7394" width="5.625" style="73" customWidth="1"/>
    <col min="7395" max="7395" width="5.75" style="73" customWidth="1"/>
    <col min="7396" max="7396" width="2" style="73" customWidth="1"/>
    <col min="7397" max="7397" width="2.25" style="73" customWidth="1"/>
    <col min="7398" max="7398" width="14.625" style="73" customWidth="1"/>
    <col min="7399" max="7399" width="2.875" style="73" customWidth="1"/>
    <col min="7400" max="7400" width="1.75" style="73" customWidth="1"/>
    <col min="7401" max="7401" width="5.125" style="73" customWidth="1"/>
    <col min="7402" max="7402" width="10.125" style="73" bestFit="1" customWidth="1"/>
    <col min="7403" max="7403" width="13" style="73" bestFit="1" customWidth="1"/>
    <col min="7404" max="7642" width="8.625" style="73"/>
    <col min="7643" max="7644" width="5.75" style="73" customWidth="1"/>
    <col min="7645" max="7645" width="18.375" style="73" customWidth="1"/>
    <col min="7646" max="7646" width="17.25" style="73" customWidth="1"/>
    <col min="7647" max="7647" width="25.125" style="73" customWidth="1"/>
    <col min="7648" max="7648" width="17.75" style="73" customWidth="1"/>
    <col min="7649" max="7649" width="2.75" style="73" customWidth="1"/>
    <col min="7650" max="7650" width="5.625" style="73" customWidth="1"/>
    <col min="7651" max="7651" width="5.75" style="73" customWidth="1"/>
    <col min="7652" max="7652" width="2" style="73" customWidth="1"/>
    <col min="7653" max="7653" width="2.25" style="73" customWidth="1"/>
    <col min="7654" max="7654" width="14.625" style="73" customWidth="1"/>
    <col min="7655" max="7655" width="2.875" style="73" customWidth="1"/>
    <col min="7656" max="7656" width="1.75" style="73" customWidth="1"/>
    <col min="7657" max="7657" width="5.125" style="73" customWidth="1"/>
    <col min="7658" max="7658" width="10.125" style="73" bestFit="1" customWidth="1"/>
    <col min="7659" max="7659" width="13" style="73" bestFit="1" customWidth="1"/>
    <col min="7660" max="7898" width="8.625" style="73"/>
    <col min="7899" max="7900" width="5.75" style="73" customWidth="1"/>
    <col min="7901" max="7901" width="18.375" style="73" customWidth="1"/>
    <col min="7902" max="7902" width="17.25" style="73" customWidth="1"/>
    <col min="7903" max="7903" width="25.125" style="73" customWidth="1"/>
    <col min="7904" max="7904" width="17.75" style="73" customWidth="1"/>
    <col min="7905" max="7905" width="2.75" style="73" customWidth="1"/>
    <col min="7906" max="7906" width="5.625" style="73" customWidth="1"/>
    <col min="7907" max="7907" width="5.75" style="73" customWidth="1"/>
    <col min="7908" max="7908" width="2" style="73" customWidth="1"/>
    <col min="7909" max="7909" width="2.25" style="73" customWidth="1"/>
    <col min="7910" max="7910" width="14.625" style="73" customWidth="1"/>
    <col min="7911" max="7911" width="2.875" style="73" customWidth="1"/>
    <col min="7912" max="7912" width="1.75" style="73" customWidth="1"/>
    <col min="7913" max="7913" width="5.125" style="73" customWidth="1"/>
    <col min="7914" max="7914" width="10.125" style="73" bestFit="1" customWidth="1"/>
    <col min="7915" max="7915" width="13" style="73" bestFit="1" customWidth="1"/>
    <col min="7916" max="8154" width="8.625" style="73"/>
    <col min="8155" max="8156" width="5.75" style="73" customWidth="1"/>
    <col min="8157" max="8157" width="18.375" style="73" customWidth="1"/>
    <col min="8158" max="8158" width="17.25" style="73" customWidth="1"/>
    <col min="8159" max="8159" width="25.125" style="73" customWidth="1"/>
    <col min="8160" max="8160" width="17.75" style="73" customWidth="1"/>
    <col min="8161" max="8161" width="2.75" style="73" customWidth="1"/>
    <col min="8162" max="8162" width="5.625" style="73" customWidth="1"/>
    <col min="8163" max="8163" width="5.75" style="73" customWidth="1"/>
    <col min="8164" max="8164" width="2" style="73" customWidth="1"/>
    <col min="8165" max="8165" width="2.25" style="73" customWidth="1"/>
    <col min="8166" max="8166" width="14.625" style="73" customWidth="1"/>
    <col min="8167" max="8167" width="2.875" style="73" customWidth="1"/>
    <col min="8168" max="8168" width="1.75" style="73" customWidth="1"/>
    <col min="8169" max="8169" width="5.125" style="73" customWidth="1"/>
    <col min="8170" max="8170" width="10.125" style="73" bestFit="1" customWidth="1"/>
    <col min="8171" max="8171" width="13" style="73" bestFit="1" customWidth="1"/>
    <col min="8172" max="8410" width="8.625" style="73"/>
    <col min="8411" max="8412" width="5.75" style="73" customWidth="1"/>
    <col min="8413" max="8413" width="18.375" style="73" customWidth="1"/>
    <col min="8414" max="8414" width="17.25" style="73" customWidth="1"/>
    <col min="8415" max="8415" width="25.125" style="73" customWidth="1"/>
    <col min="8416" max="8416" width="17.75" style="73" customWidth="1"/>
    <col min="8417" max="8417" width="2.75" style="73" customWidth="1"/>
    <col min="8418" max="8418" width="5.625" style="73" customWidth="1"/>
    <col min="8419" max="8419" width="5.75" style="73" customWidth="1"/>
    <col min="8420" max="8420" width="2" style="73" customWidth="1"/>
    <col min="8421" max="8421" width="2.25" style="73" customWidth="1"/>
    <col min="8422" max="8422" width="14.625" style="73" customWidth="1"/>
    <col min="8423" max="8423" width="2.875" style="73" customWidth="1"/>
    <col min="8424" max="8424" width="1.75" style="73" customWidth="1"/>
    <col min="8425" max="8425" width="5.125" style="73" customWidth="1"/>
    <col min="8426" max="8426" width="10.125" style="73" bestFit="1" customWidth="1"/>
    <col min="8427" max="8427" width="13" style="73" bestFit="1" customWidth="1"/>
    <col min="8428" max="8666" width="8.625" style="73"/>
    <col min="8667" max="8668" width="5.75" style="73" customWidth="1"/>
    <col min="8669" max="8669" width="18.375" style="73" customWidth="1"/>
    <col min="8670" max="8670" width="17.25" style="73" customWidth="1"/>
    <col min="8671" max="8671" width="25.125" style="73" customWidth="1"/>
    <col min="8672" max="8672" width="17.75" style="73" customWidth="1"/>
    <col min="8673" max="8673" width="2.75" style="73" customWidth="1"/>
    <col min="8674" max="8674" width="5.625" style="73" customWidth="1"/>
    <col min="8675" max="8675" width="5.75" style="73" customWidth="1"/>
    <col min="8676" max="8676" width="2" style="73" customWidth="1"/>
    <col min="8677" max="8677" width="2.25" style="73" customWidth="1"/>
    <col min="8678" max="8678" width="14.625" style="73" customWidth="1"/>
    <col min="8679" max="8679" width="2.875" style="73" customWidth="1"/>
    <col min="8680" max="8680" width="1.75" style="73" customWidth="1"/>
    <col min="8681" max="8681" width="5.125" style="73" customWidth="1"/>
    <col min="8682" max="8682" width="10.125" style="73" bestFit="1" customWidth="1"/>
    <col min="8683" max="8683" width="13" style="73" bestFit="1" customWidth="1"/>
    <col min="8684" max="8922" width="8.625" style="73"/>
    <col min="8923" max="8924" width="5.75" style="73" customWidth="1"/>
    <col min="8925" max="8925" width="18.375" style="73" customWidth="1"/>
    <col min="8926" max="8926" width="17.25" style="73" customWidth="1"/>
    <col min="8927" max="8927" width="25.125" style="73" customWidth="1"/>
    <col min="8928" max="8928" width="17.75" style="73" customWidth="1"/>
    <col min="8929" max="8929" width="2.75" style="73" customWidth="1"/>
    <col min="8930" max="8930" width="5.625" style="73" customWidth="1"/>
    <col min="8931" max="8931" width="5.75" style="73" customWidth="1"/>
    <col min="8932" max="8932" width="2" style="73" customWidth="1"/>
    <col min="8933" max="8933" width="2.25" style="73" customWidth="1"/>
    <col min="8934" max="8934" width="14.625" style="73" customWidth="1"/>
    <col min="8935" max="8935" width="2.875" style="73" customWidth="1"/>
    <col min="8936" max="8936" width="1.75" style="73" customWidth="1"/>
    <col min="8937" max="8937" width="5.125" style="73" customWidth="1"/>
    <col min="8938" max="8938" width="10.125" style="73" bestFit="1" customWidth="1"/>
    <col min="8939" max="8939" width="13" style="73" bestFit="1" customWidth="1"/>
    <col min="8940" max="9178" width="8.625" style="73"/>
    <col min="9179" max="9180" width="5.75" style="73" customWidth="1"/>
    <col min="9181" max="9181" width="18.375" style="73" customWidth="1"/>
    <col min="9182" max="9182" width="17.25" style="73" customWidth="1"/>
    <col min="9183" max="9183" width="25.125" style="73" customWidth="1"/>
    <col min="9184" max="9184" width="17.75" style="73" customWidth="1"/>
    <col min="9185" max="9185" width="2.75" style="73" customWidth="1"/>
    <col min="9186" max="9186" width="5.625" style="73" customWidth="1"/>
    <col min="9187" max="9187" width="5.75" style="73" customWidth="1"/>
    <col min="9188" max="9188" width="2" style="73" customWidth="1"/>
    <col min="9189" max="9189" width="2.25" style="73" customWidth="1"/>
    <col min="9190" max="9190" width="14.625" style="73" customWidth="1"/>
    <col min="9191" max="9191" width="2.875" style="73" customWidth="1"/>
    <col min="9192" max="9192" width="1.75" style="73" customWidth="1"/>
    <col min="9193" max="9193" width="5.125" style="73" customWidth="1"/>
    <col min="9194" max="9194" width="10.125" style="73" bestFit="1" customWidth="1"/>
    <col min="9195" max="9195" width="13" style="73" bestFit="1" customWidth="1"/>
    <col min="9196" max="9434" width="8.625" style="73"/>
    <col min="9435" max="9436" width="5.75" style="73" customWidth="1"/>
    <col min="9437" max="9437" width="18.375" style="73" customWidth="1"/>
    <col min="9438" max="9438" width="17.25" style="73" customWidth="1"/>
    <col min="9439" max="9439" width="25.125" style="73" customWidth="1"/>
    <col min="9440" max="9440" width="17.75" style="73" customWidth="1"/>
    <col min="9441" max="9441" width="2.75" style="73" customWidth="1"/>
    <col min="9442" max="9442" width="5.625" style="73" customWidth="1"/>
    <col min="9443" max="9443" width="5.75" style="73" customWidth="1"/>
    <col min="9444" max="9444" width="2" style="73" customWidth="1"/>
    <col min="9445" max="9445" width="2.25" style="73" customWidth="1"/>
    <col min="9446" max="9446" width="14.625" style="73" customWidth="1"/>
    <col min="9447" max="9447" width="2.875" style="73" customWidth="1"/>
    <col min="9448" max="9448" width="1.75" style="73" customWidth="1"/>
    <col min="9449" max="9449" width="5.125" style="73" customWidth="1"/>
    <col min="9450" max="9450" width="10.125" style="73" bestFit="1" customWidth="1"/>
    <col min="9451" max="9451" width="13" style="73" bestFit="1" customWidth="1"/>
    <col min="9452" max="9690" width="8.625" style="73"/>
    <col min="9691" max="9692" width="5.75" style="73" customWidth="1"/>
    <col min="9693" max="9693" width="18.375" style="73" customWidth="1"/>
    <col min="9694" max="9694" width="17.25" style="73" customWidth="1"/>
    <col min="9695" max="9695" width="25.125" style="73" customWidth="1"/>
    <col min="9696" max="9696" width="17.75" style="73" customWidth="1"/>
    <col min="9697" max="9697" width="2.75" style="73" customWidth="1"/>
    <col min="9698" max="9698" width="5.625" style="73" customWidth="1"/>
    <col min="9699" max="9699" width="5.75" style="73" customWidth="1"/>
    <col min="9700" max="9700" width="2" style="73" customWidth="1"/>
    <col min="9701" max="9701" width="2.25" style="73" customWidth="1"/>
    <col min="9702" max="9702" width="14.625" style="73" customWidth="1"/>
    <col min="9703" max="9703" width="2.875" style="73" customWidth="1"/>
    <col min="9704" max="9704" width="1.75" style="73" customWidth="1"/>
    <col min="9705" max="9705" width="5.125" style="73" customWidth="1"/>
    <col min="9706" max="9706" width="10.125" style="73" bestFit="1" customWidth="1"/>
    <col min="9707" max="9707" width="13" style="73" bestFit="1" customWidth="1"/>
    <col min="9708" max="9946" width="8.625" style="73"/>
    <col min="9947" max="9948" width="5.75" style="73" customWidth="1"/>
    <col min="9949" max="9949" width="18.375" style="73" customWidth="1"/>
    <col min="9950" max="9950" width="17.25" style="73" customWidth="1"/>
    <col min="9951" max="9951" width="25.125" style="73" customWidth="1"/>
    <col min="9952" max="9952" width="17.75" style="73" customWidth="1"/>
    <col min="9953" max="9953" width="2.75" style="73" customWidth="1"/>
    <col min="9954" max="9954" width="5.625" style="73" customWidth="1"/>
    <col min="9955" max="9955" width="5.75" style="73" customWidth="1"/>
    <col min="9956" max="9956" width="2" style="73" customWidth="1"/>
    <col min="9957" max="9957" width="2.25" style="73" customWidth="1"/>
    <col min="9958" max="9958" width="14.625" style="73" customWidth="1"/>
    <col min="9959" max="9959" width="2.875" style="73" customWidth="1"/>
    <col min="9960" max="9960" width="1.75" style="73" customWidth="1"/>
    <col min="9961" max="9961" width="5.125" style="73" customWidth="1"/>
    <col min="9962" max="9962" width="10.125" style="73" bestFit="1" customWidth="1"/>
    <col min="9963" max="9963" width="13" style="73" bestFit="1" customWidth="1"/>
    <col min="9964" max="10202" width="8.625" style="73"/>
    <col min="10203" max="10204" width="5.75" style="73" customWidth="1"/>
    <col min="10205" max="10205" width="18.375" style="73" customWidth="1"/>
    <col min="10206" max="10206" width="17.25" style="73" customWidth="1"/>
    <col min="10207" max="10207" width="25.125" style="73" customWidth="1"/>
    <col min="10208" max="10208" width="17.75" style="73" customWidth="1"/>
    <col min="10209" max="10209" width="2.75" style="73" customWidth="1"/>
    <col min="10210" max="10210" width="5.625" style="73" customWidth="1"/>
    <col min="10211" max="10211" width="5.75" style="73" customWidth="1"/>
    <col min="10212" max="10212" width="2" style="73" customWidth="1"/>
    <col min="10213" max="10213" width="2.25" style="73" customWidth="1"/>
    <col min="10214" max="10214" width="14.625" style="73" customWidth="1"/>
    <col min="10215" max="10215" width="2.875" style="73" customWidth="1"/>
    <col min="10216" max="10216" width="1.75" style="73" customWidth="1"/>
    <col min="10217" max="10217" width="5.125" style="73" customWidth="1"/>
    <col min="10218" max="10218" width="10.125" style="73" bestFit="1" customWidth="1"/>
    <col min="10219" max="10219" width="13" style="73" bestFit="1" customWidth="1"/>
    <col min="10220" max="10458" width="8.625" style="73"/>
    <col min="10459" max="10460" width="5.75" style="73" customWidth="1"/>
    <col min="10461" max="10461" width="18.375" style="73" customWidth="1"/>
    <col min="10462" max="10462" width="17.25" style="73" customWidth="1"/>
    <col min="10463" max="10463" width="25.125" style="73" customWidth="1"/>
    <col min="10464" max="10464" width="17.75" style="73" customWidth="1"/>
    <col min="10465" max="10465" width="2.75" style="73" customWidth="1"/>
    <col min="10466" max="10466" width="5.625" style="73" customWidth="1"/>
    <col min="10467" max="10467" width="5.75" style="73" customWidth="1"/>
    <col min="10468" max="10468" width="2" style="73" customWidth="1"/>
    <col min="10469" max="10469" width="2.25" style="73" customWidth="1"/>
    <col min="10470" max="10470" width="14.625" style="73" customWidth="1"/>
    <col min="10471" max="10471" width="2.875" style="73" customWidth="1"/>
    <col min="10472" max="10472" width="1.75" style="73" customWidth="1"/>
    <col min="10473" max="10473" width="5.125" style="73" customWidth="1"/>
    <col min="10474" max="10474" width="10.125" style="73" bestFit="1" customWidth="1"/>
    <col min="10475" max="10475" width="13" style="73" bestFit="1" customWidth="1"/>
    <col min="10476" max="10714" width="8.625" style="73"/>
    <col min="10715" max="10716" width="5.75" style="73" customWidth="1"/>
    <col min="10717" max="10717" width="18.375" style="73" customWidth="1"/>
    <col min="10718" max="10718" width="17.25" style="73" customWidth="1"/>
    <col min="10719" max="10719" width="25.125" style="73" customWidth="1"/>
    <col min="10720" max="10720" width="17.75" style="73" customWidth="1"/>
    <col min="10721" max="10721" width="2.75" style="73" customWidth="1"/>
    <col min="10722" max="10722" width="5.625" style="73" customWidth="1"/>
    <col min="10723" max="10723" width="5.75" style="73" customWidth="1"/>
    <col min="10724" max="10724" width="2" style="73" customWidth="1"/>
    <col min="10725" max="10725" width="2.25" style="73" customWidth="1"/>
    <col min="10726" max="10726" width="14.625" style="73" customWidth="1"/>
    <col min="10727" max="10727" width="2.875" style="73" customWidth="1"/>
    <col min="10728" max="10728" width="1.75" style="73" customWidth="1"/>
    <col min="10729" max="10729" width="5.125" style="73" customWidth="1"/>
    <col min="10730" max="10730" width="10.125" style="73" bestFit="1" customWidth="1"/>
    <col min="10731" max="10731" width="13" style="73" bestFit="1" customWidth="1"/>
    <col min="10732" max="10970" width="8.625" style="73"/>
    <col min="10971" max="10972" width="5.75" style="73" customWidth="1"/>
    <col min="10973" max="10973" width="18.375" style="73" customWidth="1"/>
    <col min="10974" max="10974" width="17.25" style="73" customWidth="1"/>
    <col min="10975" max="10975" width="25.125" style="73" customWidth="1"/>
    <col min="10976" max="10976" width="17.75" style="73" customWidth="1"/>
    <col min="10977" max="10977" width="2.75" style="73" customWidth="1"/>
    <col min="10978" max="10978" width="5.625" style="73" customWidth="1"/>
    <col min="10979" max="10979" width="5.75" style="73" customWidth="1"/>
    <col min="10980" max="10980" width="2" style="73" customWidth="1"/>
    <col min="10981" max="10981" width="2.25" style="73" customWidth="1"/>
    <col min="10982" max="10982" width="14.625" style="73" customWidth="1"/>
    <col min="10983" max="10983" width="2.875" style="73" customWidth="1"/>
    <col min="10984" max="10984" width="1.75" style="73" customWidth="1"/>
    <col min="10985" max="10985" width="5.125" style="73" customWidth="1"/>
    <col min="10986" max="10986" width="10.125" style="73" bestFit="1" customWidth="1"/>
    <col min="10987" max="10987" width="13" style="73" bestFit="1" customWidth="1"/>
    <col min="10988" max="11226" width="8.625" style="73"/>
    <col min="11227" max="11228" width="5.75" style="73" customWidth="1"/>
    <col min="11229" max="11229" width="18.375" style="73" customWidth="1"/>
    <col min="11230" max="11230" width="17.25" style="73" customWidth="1"/>
    <col min="11231" max="11231" width="25.125" style="73" customWidth="1"/>
    <col min="11232" max="11232" width="17.75" style="73" customWidth="1"/>
    <col min="11233" max="11233" width="2.75" style="73" customWidth="1"/>
    <col min="11234" max="11234" width="5.625" style="73" customWidth="1"/>
    <col min="11235" max="11235" width="5.75" style="73" customWidth="1"/>
    <col min="11236" max="11236" width="2" style="73" customWidth="1"/>
    <col min="11237" max="11237" width="2.25" style="73" customWidth="1"/>
    <col min="11238" max="11238" width="14.625" style="73" customWidth="1"/>
    <col min="11239" max="11239" width="2.875" style="73" customWidth="1"/>
    <col min="11240" max="11240" width="1.75" style="73" customWidth="1"/>
    <col min="11241" max="11241" width="5.125" style="73" customWidth="1"/>
    <col min="11242" max="11242" width="10.125" style="73" bestFit="1" customWidth="1"/>
    <col min="11243" max="11243" width="13" style="73" bestFit="1" customWidth="1"/>
    <col min="11244" max="11482" width="8.625" style="73"/>
    <col min="11483" max="11484" width="5.75" style="73" customWidth="1"/>
    <col min="11485" max="11485" width="18.375" style="73" customWidth="1"/>
    <col min="11486" max="11486" width="17.25" style="73" customWidth="1"/>
    <col min="11487" max="11487" width="25.125" style="73" customWidth="1"/>
    <col min="11488" max="11488" width="17.75" style="73" customWidth="1"/>
    <col min="11489" max="11489" width="2.75" style="73" customWidth="1"/>
    <col min="11490" max="11490" width="5.625" style="73" customWidth="1"/>
    <col min="11491" max="11491" width="5.75" style="73" customWidth="1"/>
    <col min="11492" max="11492" width="2" style="73" customWidth="1"/>
    <col min="11493" max="11493" width="2.25" style="73" customWidth="1"/>
    <col min="11494" max="11494" width="14.625" style="73" customWidth="1"/>
    <col min="11495" max="11495" width="2.875" style="73" customWidth="1"/>
    <col min="11496" max="11496" width="1.75" style="73" customWidth="1"/>
    <col min="11497" max="11497" width="5.125" style="73" customWidth="1"/>
    <col min="11498" max="11498" width="10.125" style="73" bestFit="1" customWidth="1"/>
    <col min="11499" max="11499" width="13" style="73" bestFit="1" customWidth="1"/>
    <col min="11500" max="11738" width="8.625" style="73"/>
    <col min="11739" max="11740" width="5.75" style="73" customWidth="1"/>
    <col min="11741" max="11741" width="18.375" style="73" customWidth="1"/>
    <col min="11742" max="11742" width="17.25" style="73" customWidth="1"/>
    <col min="11743" max="11743" width="25.125" style="73" customWidth="1"/>
    <col min="11744" max="11744" width="17.75" style="73" customWidth="1"/>
    <col min="11745" max="11745" width="2.75" style="73" customWidth="1"/>
    <col min="11746" max="11746" width="5.625" style="73" customWidth="1"/>
    <col min="11747" max="11747" width="5.75" style="73" customWidth="1"/>
    <col min="11748" max="11748" width="2" style="73" customWidth="1"/>
    <col min="11749" max="11749" width="2.25" style="73" customWidth="1"/>
    <col min="11750" max="11750" width="14.625" style="73" customWidth="1"/>
    <col min="11751" max="11751" width="2.875" style="73" customWidth="1"/>
    <col min="11752" max="11752" width="1.75" style="73" customWidth="1"/>
    <col min="11753" max="11753" width="5.125" style="73" customWidth="1"/>
    <col min="11754" max="11754" width="10.125" style="73" bestFit="1" customWidth="1"/>
    <col min="11755" max="11755" width="13" style="73" bestFit="1" customWidth="1"/>
    <col min="11756" max="11994" width="8.625" style="73"/>
    <col min="11995" max="11996" width="5.75" style="73" customWidth="1"/>
    <col min="11997" max="11997" width="18.375" style="73" customWidth="1"/>
    <col min="11998" max="11998" width="17.25" style="73" customWidth="1"/>
    <col min="11999" max="11999" width="25.125" style="73" customWidth="1"/>
    <col min="12000" max="12000" width="17.75" style="73" customWidth="1"/>
    <col min="12001" max="12001" width="2.75" style="73" customWidth="1"/>
    <col min="12002" max="12002" width="5.625" style="73" customWidth="1"/>
    <col min="12003" max="12003" width="5.75" style="73" customWidth="1"/>
    <col min="12004" max="12004" width="2" style="73" customWidth="1"/>
    <col min="12005" max="12005" width="2.25" style="73" customWidth="1"/>
    <col min="12006" max="12006" width="14.625" style="73" customWidth="1"/>
    <col min="12007" max="12007" width="2.875" style="73" customWidth="1"/>
    <col min="12008" max="12008" width="1.75" style="73" customWidth="1"/>
    <col min="12009" max="12009" width="5.125" style="73" customWidth="1"/>
    <col min="12010" max="12010" width="10.125" style="73" bestFit="1" customWidth="1"/>
    <col min="12011" max="12011" width="13" style="73" bestFit="1" customWidth="1"/>
    <col min="12012" max="12250" width="8.625" style="73"/>
    <col min="12251" max="12252" width="5.75" style="73" customWidth="1"/>
    <col min="12253" max="12253" width="18.375" style="73" customWidth="1"/>
    <col min="12254" max="12254" width="17.25" style="73" customWidth="1"/>
    <col min="12255" max="12255" width="25.125" style="73" customWidth="1"/>
    <col min="12256" max="12256" width="17.75" style="73" customWidth="1"/>
    <col min="12257" max="12257" width="2.75" style="73" customWidth="1"/>
    <col min="12258" max="12258" width="5.625" style="73" customWidth="1"/>
    <col min="12259" max="12259" width="5.75" style="73" customWidth="1"/>
    <col min="12260" max="12260" width="2" style="73" customWidth="1"/>
    <col min="12261" max="12261" width="2.25" style="73" customWidth="1"/>
    <col min="12262" max="12262" width="14.625" style="73" customWidth="1"/>
    <col min="12263" max="12263" width="2.875" style="73" customWidth="1"/>
    <col min="12264" max="12264" width="1.75" style="73" customWidth="1"/>
    <col min="12265" max="12265" width="5.125" style="73" customWidth="1"/>
    <col min="12266" max="12266" width="10.125" style="73" bestFit="1" customWidth="1"/>
    <col min="12267" max="12267" width="13" style="73" bestFit="1" customWidth="1"/>
    <col min="12268" max="12506" width="8.625" style="73"/>
    <col min="12507" max="12508" width="5.75" style="73" customWidth="1"/>
    <col min="12509" max="12509" width="18.375" style="73" customWidth="1"/>
    <col min="12510" max="12510" width="17.25" style="73" customWidth="1"/>
    <col min="12511" max="12511" width="25.125" style="73" customWidth="1"/>
    <col min="12512" max="12512" width="17.75" style="73" customWidth="1"/>
    <col min="12513" max="12513" width="2.75" style="73" customWidth="1"/>
    <col min="12514" max="12514" width="5.625" style="73" customWidth="1"/>
    <col min="12515" max="12515" width="5.75" style="73" customWidth="1"/>
    <col min="12516" max="12516" width="2" style="73" customWidth="1"/>
    <col min="12517" max="12517" width="2.25" style="73" customWidth="1"/>
    <col min="12518" max="12518" width="14.625" style="73" customWidth="1"/>
    <col min="12519" max="12519" width="2.875" style="73" customWidth="1"/>
    <col min="12520" max="12520" width="1.75" style="73" customWidth="1"/>
    <col min="12521" max="12521" width="5.125" style="73" customWidth="1"/>
    <col min="12522" max="12522" width="10.125" style="73" bestFit="1" customWidth="1"/>
    <col min="12523" max="12523" width="13" style="73" bestFit="1" customWidth="1"/>
    <col min="12524" max="12762" width="8.625" style="73"/>
    <col min="12763" max="12764" width="5.75" style="73" customWidth="1"/>
    <col min="12765" max="12765" width="18.375" style="73" customWidth="1"/>
    <col min="12766" max="12766" width="17.25" style="73" customWidth="1"/>
    <col min="12767" max="12767" width="25.125" style="73" customWidth="1"/>
    <col min="12768" max="12768" width="17.75" style="73" customWidth="1"/>
    <col min="12769" max="12769" width="2.75" style="73" customWidth="1"/>
    <col min="12770" max="12770" width="5.625" style="73" customWidth="1"/>
    <col min="12771" max="12771" width="5.75" style="73" customWidth="1"/>
    <col min="12772" max="12772" width="2" style="73" customWidth="1"/>
    <col min="12773" max="12773" width="2.25" style="73" customWidth="1"/>
    <col min="12774" max="12774" width="14.625" style="73" customWidth="1"/>
    <col min="12775" max="12775" width="2.875" style="73" customWidth="1"/>
    <col min="12776" max="12776" width="1.75" style="73" customWidth="1"/>
    <col min="12777" max="12777" width="5.125" style="73" customWidth="1"/>
    <col min="12778" max="12778" width="10.125" style="73" bestFit="1" customWidth="1"/>
    <col min="12779" max="12779" width="13" style="73" bestFit="1" customWidth="1"/>
    <col min="12780" max="13018" width="8.625" style="73"/>
    <col min="13019" max="13020" width="5.75" style="73" customWidth="1"/>
    <col min="13021" max="13021" width="18.375" style="73" customWidth="1"/>
    <col min="13022" max="13022" width="17.25" style="73" customWidth="1"/>
    <col min="13023" max="13023" width="25.125" style="73" customWidth="1"/>
    <col min="13024" max="13024" width="17.75" style="73" customWidth="1"/>
    <col min="13025" max="13025" width="2.75" style="73" customWidth="1"/>
    <col min="13026" max="13026" width="5.625" style="73" customWidth="1"/>
    <col min="13027" max="13027" width="5.75" style="73" customWidth="1"/>
    <col min="13028" max="13028" width="2" style="73" customWidth="1"/>
    <col min="13029" max="13029" width="2.25" style="73" customWidth="1"/>
    <col min="13030" max="13030" width="14.625" style="73" customWidth="1"/>
    <col min="13031" max="13031" width="2.875" style="73" customWidth="1"/>
    <col min="13032" max="13032" width="1.75" style="73" customWidth="1"/>
    <col min="13033" max="13033" width="5.125" style="73" customWidth="1"/>
    <col min="13034" max="13034" width="10.125" style="73" bestFit="1" customWidth="1"/>
    <col min="13035" max="13035" width="13" style="73" bestFit="1" customWidth="1"/>
    <col min="13036" max="13274" width="8.625" style="73"/>
    <col min="13275" max="13276" width="5.75" style="73" customWidth="1"/>
    <col min="13277" max="13277" width="18.375" style="73" customWidth="1"/>
    <col min="13278" max="13278" width="17.25" style="73" customWidth="1"/>
    <col min="13279" max="13279" width="25.125" style="73" customWidth="1"/>
    <col min="13280" max="13280" width="17.75" style="73" customWidth="1"/>
    <col min="13281" max="13281" width="2.75" style="73" customWidth="1"/>
    <col min="13282" max="13282" width="5.625" style="73" customWidth="1"/>
    <col min="13283" max="13283" width="5.75" style="73" customWidth="1"/>
    <col min="13284" max="13284" width="2" style="73" customWidth="1"/>
    <col min="13285" max="13285" width="2.25" style="73" customWidth="1"/>
    <col min="13286" max="13286" width="14.625" style="73" customWidth="1"/>
    <col min="13287" max="13287" width="2.875" style="73" customWidth="1"/>
    <col min="13288" max="13288" width="1.75" style="73" customWidth="1"/>
    <col min="13289" max="13289" width="5.125" style="73" customWidth="1"/>
    <col min="13290" max="13290" width="10.125" style="73" bestFit="1" customWidth="1"/>
    <col min="13291" max="13291" width="13" style="73" bestFit="1" customWidth="1"/>
    <col min="13292" max="13530" width="8.625" style="73"/>
    <col min="13531" max="13532" width="5.75" style="73" customWidth="1"/>
    <col min="13533" max="13533" width="18.375" style="73" customWidth="1"/>
    <col min="13534" max="13534" width="17.25" style="73" customWidth="1"/>
    <col min="13535" max="13535" width="25.125" style="73" customWidth="1"/>
    <col min="13536" max="13536" width="17.75" style="73" customWidth="1"/>
    <col min="13537" max="13537" width="2.75" style="73" customWidth="1"/>
    <col min="13538" max="13538" width="5.625" style="73" customWidth="1"/>
    <col min="13539" max="13539" width="5.75" style="73" customWidth="1"/>
    <col min="13540" max="13540" width="2" style="73" customWidth="1"/>
    <col min="13541" max="13541" width="2.25" style="73" customWidth="1"/>
    <col min="13542" max="13542" width="14.625" style="73" customWidth="1"/>
    <col min="13543" max="13543" width="2.875" style="73" customWidth="1"/>
    <col min="13544" max="13544" width="1.75" style="73" customWidth="1"/>
    <col min="13545" max="13545" width="5.125" style="73" customWidth="1"/>
    <col min="13546" max="13546" width="10.125" style="73" bestFit="1" customWidth="1"/>
    <col min="13547" max="13547" width="13" style="73" bestFit="1" customWidth="1"/>
    <col min="13548" max="13786" width="8.625" style="73"/>
    <col min="13787" max="13788" width="5.75" style="73" customWidth="1"/>
    <col min="13789" max="13789" width="18.375" style="73" customWidth="1"/>
    <col min="13790" max="13790" width="17.25" style="73" customWidth="1"/>
    <col min="13791" max="13791" width="25.125" style="73" customWidth="1"/>
    <col min="13792" max="13792" width="17.75" style="73" customWidth="1"/>
    <col min="13793" max="13793" width="2.75" style="73" customWidth="1"/>
    <col min="13794" max="13794" width="5.625" style="73" customWidth="1"/>
    <col min="13795" max="13795" width="5.75" style="73" customWidth="1"/>
    <col min="13796" max="13796" width="2" style="73" customWidth="1"/>
    <col min="13797" max="13797" width="2.25" style="73" customWidth="1"/>
    <col min="13798" max="13798" width="14.625" style="73" customWidth="1"/>
    <col min="13799" max="13799" width="2.875" style="73" customWidth="1"/>
    <col min="13800" max="13800" width="1.75" style="73" customWidth="1"/>
    <col min="13801" max="13801" width="5.125" style="73" customWidth="1"/>
    <col min="13802" max="13802" width="10.125" style="73" bestFit="1" customWidth="1"/>
    <col min="13803" max="13803" width="13" style="73" bestFit="1" customWidth="1"/>
    <col min="13804" max="14042" width="8.625" style="73"/>
    <col min="14043" max="14044" width="5.75" style="73" customWidth="1"/>
    <col min="14045" max="14045" width="18.375" style="73" customWidth="1"/>
    <col min="14046" max="14046" width="17.25" style="73" customWidth="1"/>
    <col min="14047" max="14047" width="25.125" style="73" customWidth="1"/>
    <col min="14048" max="14048" width="17.75" style="73" customWidth="1"/>
    <col min="14049" max="14049" width="2.75" style="73" customWidth="1"/>
    <col min="14050" max="14050" width="5.625" style="73" customWidth="1"/>
    <col min="14051" max="14051" width="5.75" style="73" customWidth="1"/>
    <col min="14052" max="14052" width="2" style="73" customWidth="1"/>
    <col min="14053" max="14053" width="2.25" style="73" customWidth="1"/>
    <col min="14054" max="14054" width="14.625" style="73" customWidth="1"/>
    <col min="14055" max="14055" width="2.875" style="73" customWidth="1"/>
    <col min="14056" max="14056" width="1.75" style="73" customWidth="1"/>
    <col min="14057" max="14057" width="5.125" style="73" customWidth="1"/>
    <col min="14058" max="14058" width="10.125" style="73" bestFit="1" customWidth="1"/>
    <col min="14059" max="14059" width="13" style="73" bestFit="1" customWidth="1"/>
    <col min="14060" max="14298" width="8.625" style="73"/>
    <col min="14299" max="14300" width="5.75" style="73" customWidth="1"/>
    <col min="14301" max="14301" width="18.375" style="73" customWidth="1"/>
    <col min="14302" max="14302" width="17.25" style="73" customWidth="1"/>
    <col min="14303" max="14303" width="25.125" style="73" customWidth="1"/>
    <col min="14304" max="14304" width="17.75" style="73" customWidth="1"/>
    <col min="14305" max="14305" width="2.75" style="73" customWidth="1"/>
    <col min="14306" max="14306" width="5.625" style="73" customWidth="1"/>
    <col min="14307" max="14307" width="5.75" style="73" customWidth="1"/>
    <col min="14308" max="14308" width="2" style="73" customWidth="1"/>
    <col min="14309" max="14309" width="2.25" style="73" customWidth="1"/>
    <col min="14310" max="14310" width="14.625" style="73" customWidth="1"/>
    <col min="14311" max="14311" width="2.875" style="73" customWidth="1"/>
    <col min="14312" max="14312" width="1.75" style="73" customWidth="1"/>
    <col min="14313" max="14313" width="5.125" style="73" customWidth="1"/>
    <col min="14314" max="14314" width="10.125" style="73" bestFit="1" customWidth="1"/>
    <col min="14315" max="14315" width="13" style="73" bestFit="1" customWidth="1"/>
    <col min="14316" max="14554" width="8.625" style="73"/>
    <col min="14555" max="14556" width="5.75" style="73" customWidth="1"/>
    <col min="14557" max="14557" width="18.375" style="73" customWidth="1"/>
    <col min="14558" max="14558" width="17.25" style="73" customWidth="1"/>
    <col min="14559" max="14559" width="25.125" style="73" customWidth="1"/>
    <col min="14560" max="14560" width="17.75" style="73" customWidth="1"/>
    <col min="14561" max="14561" width="2.75" style="73" customWidth="1"/>
    <col min="14562" max="14562" width="5.625" style="73" customWidth="1"/>
    <col min="14563" max="14563" width="5.75" style="73" customWidth="1"/>
    <col min="14564" max="14564" width="2" style="73" customWidth="1"/>
    <col min="14565" max="14565" width="2.25" style="73" customWidth="1"/>
    <col min="14566" max="14566" width="14.625" style="73" customWidth="1"/>
    <col min="14567" max="14567" width="2.875" style="73" customWidth="1"/>
    <col min="14568" max="14568" width="1.75" style="73" customWidth="1"/>
    <col min="14569" max="14569" width="5.125" style="73" customWidth="1"/>
    <col min="14570" max="14570" width="10.125" style="73" bestFit="1" customWidth="1"/>
    <col min="14571" max="14571" width="13" style="73" bestFit="1" customWidth="1"/>
    <col min="14572" max="14810" width="8.625" style="73"/>
    <col min="14811" max="14812" width="5.75" style="73" customWidth="1"/>
    <col min="14813" max="14813" width="18.375" style="73" customWidth="1"/>
    <col min="14814" max="14814" width="17.25" style="73" customWidth="1"/>
    <col min="14815" max="14815" width="25.125" style="73" customWidth="1"/>
    <col min="14816" max="14816" width="17.75" style="73" customWidth="1"/>
    <col min="14817" max="14817" width="2.75" style="73" customWidth="1"/>
    <col min="14818" max="14818" width="5.625" style="73" customWidth="1"/>
    <col min="14819" max="14819" width="5.75" style="73" customWidth="1"/>
    <col min="14820" max="14820" width="2" style="73" customWidth="1"/>
    <col min="14821" max="14821" width="2.25" style="73" customWidth="1"/>
    <col min="14822" max="14822" width="14.625" style="73" customWidth="1"/>
    <col min="14823" max="14823" width="2.875" style="73" customWidth="1"/>
    <col min="14824" max="14824" width="1.75" style="73" customWidth="1"/>
    <col min="14825" max="14825" width="5.125" style="73" customWidth="1"/>
    <col min="14826" max="14826" width="10.125" style="73" bestFit="1" customWidth="1"/>
    <col min="14827" max="14827" width="13" style="73" bestFit="1" customWidth="1"/>
    <col min="14828" max="15066" width="8.625" style="73"/>
    <col min="15067" max="15068" width="5.75" style="73" customWidth="1"/>
    <col min="15069" max="15069" width="18.375" style="73" customWidth="1"/>
    <col min="15070" max="15070" width="17.25" style="73" customWidth="1"/>
    <col min="15071" max="15071" width="25.125" style="73" customWidth="1"/>
    <col min="15072" max="15072" width="17.75" style="73" customWidth="1"/>
    <col min="15073" max="15073" width="2.75" style="73" customWidth="1"/>
    <col min="15074" max="15074" width="5.625" style="73" customWidth="1"/>
    <col min="15075" max="15075" width="5.75" style="73" customWidth="1"/>
    <col min="15076" max="15076" width="2" style="73" customWidth="1"/>
    <col min="15077" max="15077" width="2.25" style="73" customWidth="1"/>
    <col min="15078" max="15078" width="14.625" style="73" customWidth="1"/>
    <col min="15079" max="15079" width="2.875" style="73" customWidth="1"/>
    <col min="15080" max="15080" width="1.75" style="73" customWidth="1"/>
    <col min="15081" max="15081" width="5.125" style="73" customWidth="1"/>
    <col min="15082" max="15082" width="10.125" style="73" bestFit="1" customWidth="1"/>
    <col min="15083" max="15083" width="13" style="73" bestFit="1" customWidth="1"/>
    <col min="15084" max="15322" width="8.625" style="73"/>
    <col min="15323" max="15324" width="5.75" style="73" customWidth="1"/>
    <col min="15325" max="15325" width="18.375" style="73" customWidth="1"/>
    <col min="15326" max="15326" width="17.25" style="73" customWidth="1"/>
    <col min="15327" max="15327" width="25.125" style="73" customWidth="1"/>
    <col min="15328" max="15328" width="17.75" style="73" customWidth="1"/>
    <col min="15329" max="15329" width="2.75" style="73" customWidth="1"/>
    <col min="15330" max="15330" width="5.625" style="73" customWidth="1"/>
    <col min="15331" max="15331" width="5.75" style="73" customWidth="1"/>
    <col min="15332" max="15332" width="2" style="73" customWidth="1"/>
    <col min="15333" max="15333" width="2.25" style="73" customWidth="1"/>
    <col min="15334" max="15334" width="14.625" style="73" customWidth="1"/>
    <col min="15335" max="15335" width="2.875" style="73" customWidth="1"/>
    <col min="15336" max="15336" width="1.75" style="73" customWidth="1"/>
    <col min="15337" max="15337" width="5.125" style="73" customWidth="1"/>
    <col min="15338" max="15338" width="10.125" style="73" bestFit="1" customWidth="1"/>
    <col min="15339" max="15339" width="13" style="73" bestFit="1" customWidth="1"/>
    <col min="15340" max="15578" width="8.625" style="73"/>
    <col min="15579" max="15580" width="5.75" style="73" customWidth="1"/>
    <col min="15581" max="15581" width="18.375" style="73" customWidth="1"/>
    <col min="15582" max="15582" width="17.25" style="73" customWidth="1"/>
    <col min="15583" max="15583" width="25.125" style="73" customWidth="1"/>
    <col min="15584" max="15584" width="17.75" style="73" customWidth="1"/>
    <col min="15585" max="15585" width="2.75" style="73" customWidth="1"/>
    <col min="15586" max="15586" width="5.625" style="73" customWidth="1"/>
    <col min="15587" max="15587" width="5.75" style="73" customWidth="1"/>
    <col min="15588" max="15588" width="2" style="73" customWidth="1"/>
    <col min="15589" max="15589" width="2.25" style="73" customWidth="1"/>
    <col min="15590" max="15590" width="14.625" style="73" customWidth="1"/>
    <col min="15591" max="15591" width="2.875" style="73" customWidth="1"/>
    <col min="15592" max="15592" width="1.75" style="73" customWidth="1"/>
    <col min="15593" max="15593" width="5.125" style="73" customWidth="1"/>
    <col min="15594" max="15594" width="10.125" style="73" bestFit="1" customWidth="1"/>
    <col min="15595" max="15595" width="13" style="73" bestFit="1" customWidth="1"/>
    <col min="15596" max="15834" width="8.625" style="73"/>
    <col min="15835" max="15836" width="5.75" style="73" customWidth="1"/>
    <col min="15837" max="15837" width="18.375" style="73" customWidth="1"/>
    <col min="15838" max="15838" width="17.25" style="73" customWidth="1"/>
    <col min="15839" max="15839" width="25.125" style="73" customWidth="1"/>
    <col min="15840" max="15840" width="17.75" style="73" customWidth="1"/>
    <col min="15841" max="15841" width="2.75" style="73" customWidth="1"/>
    <col min="15842" max="15842" width="5.625" style="73" customWidth="1"/>
    <col min="15843" max="15843" width="5.75" style="73" customWidth="1"/>
    <col min="15844" max="15844" width="2" style="73" customWidth="1"/>
    <col min="15845" max="15845" width="2.25" style="73" customWidth="1"/>
    <col min="15846" max="15846" width="14.625" style="73" customWidth="1"/>
    <col min="15847" max="15847" width="2.875" style="73" customWidth="1"/>
    <col min="15848" max="15848" width="1.75" style="73" customWidth="1"/>
    <col min="15849" max="15849" width="5.125" style="73" customWidth="1"/>
    <col min="15850" max="15850" width="10.125" style="73" bestFit="1" customWidth="1"/>
    <col min="15851" max="15851" width="13" style="73" bestFit="1" customWidth="1"/>
    <col min="15852" max="16090" width="8.625" style="73"/>
    <col min="16091" max="16092" width="5.75" style="73" customWidth="1"/>
    <col min="16093" max="16093" width="18.375" style="73" customWidth="1"/>
    <col min="16094" max="16094" width="17.25" style="73" customWidth="1"/>
    <col min="16095" max="16095" width="25.125" style="73" customWidth="1"/>
    <col min="16096" max="16096" width="17.75" style="73" customWidth="1"/>
    <col min="16097" max="16097" width="2.75" style="73" customWidth="1"/>
    <col min="16098" max="16098" width="5.625" style="73" customWidth="1"/>
    <col min="16099" max="16099" width="5.75" style="73" customWidth="1"/>
    <col min="16100" max="16100" width="2" style="73" customWidth="1"/>
    <col min="16101" max="16101" width="2.25" style="73" customWidth="1"/>
    <col min="16102" max="16102" width="14.625" style="73" customWidth="1"/>
    <col min="16103" max="16103" width="2.875" style="73" customWidth="1"/>
    <col min="16104" max="16104" width="1.75" style="73" customWidth="1"/>
    <col min="16105" max="16105" width="5.125" style="73" customWidth="1"/>
    <col min="16106" max="16106" width="10.125" style="73" bestFit="1" customWidth="1"/>
    <col min="16107" max="16107" width="13" style="73" bestFit="1" customWidth="1"/>
    <col min="16108" max="16346" width="8.625" style="73"/>
    <col min="16347" max="16384" width="8.625" style="73" customWidth="1"/>
  </cols>
  <sheetData>
    <row r="1" spans="1:15" s="18" customFormat="1" ht="20.100000000000001" customHeight="1" x14ac:dyDescent="0.3">
      <c r="A1" s="118" t="s">
        <v>656</v>
      </c>
      <c r="B1" s="119"/>
      <c r="C1" s="13" t="str">
        <f>공종별집계표!A2</f>
        <v>[ 대전 디자인 진흥원 공간구성 리모델링공사 ]</v>
      </c>
      <c r="D1" s="14"/>
      <c r="E1" s="15"/>
      <c r="F1" s="16"/>
      <c r="G1" s="16"/>
      <c r="H1" s="17"/>
      <c r="I1" s="120"/>
      <c r="J1" s="121"/>
      <c r="K1" s="121"/>
      <c r="L1" s="122"/>
      <c r="M1" s="122"/>
      <c r="N1" s="122"/>
      <c r="O1" s="123"/>
    </row>
    <row r="2" spans="1:15" s="18" customFormat="1" ht="14.45" customHeight="1" x14ac:dyDescent="0.3">
      <c r="A2" s="95" t="s">
        <v>658</v>
      </c>
      <c r="B2" s="126"/>
      <c r="C2" s="127" t="str">
        <f>"일금"&amp;NUMBERSTRING(E2,1)&amp;"원정"</f>
        <v>일금영원정</v>
      </c>
      <c r="D2" s="128"/>
      <c r="E2" s="19">
        <f>E3+E4+E5</f>
        <v>0</v>
      </c>
      <c r="F2" s="20"/>
      <c r="G2" s="20"/>
      <c r="H2" s="20"/>
      <c r="I2" s="107"/>
      <c r="J2" s="108"/>
      <c r="K2" s="108"/>
      <c r="L2" s="124"/>
      <c r="M2" s="124"/>
      <c r="N2" s="124"/>
      <c r="O2" s="125"/>
    </row>
    <row r="3" spans="1:15" s="18" customFormat="1" ht="14.45" customHeight="1" x14ac:dyDescent="0.3">
      <c r="A3" s="21"/>
      <c r="B3" s="22"/>
      <c r="C3" s="18" t="s">
        <v>651</v>
      </c>
      <c r="D3" s="23"/>
      <c r="E3" s="24">
        <f>D35</f>
        <v>0</v>
      </c>
      <c r="F3" s="20"/>
      <c r="G3" s="20"/>
      <c r="H3" s="20"/>
      <c r="I3" s="107"/>
      <c r="J3" s="108"/>
      <c r="K3" s="108"/>
      <c r="L3" s="111"/>
      <c r="M3" s="112"/>
      <c r="N3" s="112"/>
      <c r="O3" s="113"/>
    </row>
    <row r="4" spans="1:15" s="18" customFormat="1" ht="14.45" customHeight="1" x14ac:dyDescent="0.3">
      <c r="A4" s="21"/>
      <c r="B4" s="22"/>
      <c r="C4" s="25" t="s">
        <v>303</v>
      </c>
      <c r="D4" s="23"/>
      <c r="E4" s="24">
        <f>D36</f>
        <v>0</v>
      </c>
      <c r="F4" s="20"/>
      <c r="G4" s="20"/>
      <c r="H4" s="20"/>
      <c r="I4" s="107"/>
      <c r="J4" s="108"/>
      <c r="K4" s="108"/>
      <c r="L4" s="108"/>
      <c r="M4" s="114"/>
      <c r="N4" s="114"/>
      <c r="O4" s="115"/>
    </row>
    <row r="5" spans="1:15" s="18" customFormat="1" ht="14.45" customHeight="1" x14ac:dyDescent="0.3">
      <c r="A5" s="26"/>
      <c r="B5" s="27"/>
      <c r="C5" s="25" t="s">
        <v>305</v>
      </c>
      <c r="D5" s="23"/>
      <c r="E5" s="24">
        <f>D37</f>
        <v>0</v>
      </c>
      <c r="F5" s="28"/>
      <c r="G5" s="28"/>
      <c r="H5" s="28"/>
      <c r="I5" s="109"/>
      <c r="J5" s="110"/>
      <c r="K5" s="110"/>
      <c r="L5" s="116"/>
      <c r="M5" s="116"/>
      <c r="N5" s="116"/>
      <c r="O5" s="117"/>
    </row>
    <row r="6" spans="1:15" s="18" customFormat="1" ht="14.45" customHeight="1" x14ac:dyDescent="0.3">
      <c r="A6" s="89" t="s">
        <v>379</v>
      </c>
      <c r="B6" s="90"/>
      <c r="C6" s="90"/>
      <c r="D6" s="29" t="s">
        <v>315</v>
      </c>
      <c r="E6" s="91" t="s">
        <v>300</v>
      </c>
      <c r="F6" s="90"/>
      <c r="G6" s="90"/>
      <c r="H6" s="92"/>
      <c r="I6" s="90" t="s">
        <v>70</v>
      </c>
      <c r="J6" s="90"/>
      <c r="K6" s="90"/>
      <c r="L6" s="90"/>
      <c r="M6" s="90"/>
      <c r="N6" s="90"/>
      <c r="O6" s="93"/>
    </row>
    <row r="7" spans="1:15" s="18" customFormat="1" ht="14.45" customHeight="1" x14ac:dyDescent="0.3">
      <c r="A7" s="94" t="s">
        <v>450</v>
      </c>
      <c r="B7" s="96" t="s">
        <v>655</v>
      </c>
      <c r="C7" s="30" t="s">
        <v>320</v>
      </c>
      <c r="D7" s="74">
        <f>공종별집계표!F5</f>
        <v>0</v>
      </c>
      <c r="E7" s="31"/>
      <c r="F7" s="32"/>
      <c r="G7" s="33"/>
      <c r="H7" s="34"/>
      <c r="I7" s="98"/>
      <c r="J7" s="99"/>
      <c r="K7" s="99"/>
      <c r="L7" s="99"/>
      <c r="M7" s="99"/>
      <c r="N7" s="99"/>
      <c r="O7" s="100"/>
    </row>
    <row r="8" spans="1:15" s="18" customFormat="1" ht="14.45" customHeight="1" x14ac:dyDescent="0.3">
      <c r="A8" s="95"/>
      <c r="B8" s="97"/>
      <c r="C8" s="35" t="s">
        <v>317</v>
      </c>
      <c r="D8" s="64">
        <v>0</v>
      </c>
      <c r="E8" s="37"/>
      <c r="F8" s="38"/>
      <c r="G8" s="39"/>
      <c r="H8" s="40"/>
      <c r="I8" s="101"/>
      <c r="J8" s="83"/>
      <c r="K8" s="83"/>
      <c r="L8" s="83"/>
      <c r="M8" s="83"/>
      <c r="N8" s="83"/>
      <c r="O8" s="102"/>
    </row>
    <row r="9" spans="1:15" s="18" customFormat="1" ht="14.45" customHeight="1" x14ac:dyDescent="0.3">
      <c r="A9" s="95"/>
      <c r="B9" s="97"/>
      <c r="C9" s="35" t="s">
        <v>304</v>
      </c>
      <c r="D9" s="64">
        <v>0</v>
      </c>
      <c r="E9" s="41"/>
      <c r="F9" s="38"/>
      <c r="G9" s="39"/>
      <c r="H9" s="40"/>
      <c r="I9" s="101"/>
      <c r="J9" s="83"/>
      <c r="K9" s="83"/>
      <c r="L9" s="83"/>
      <c r="M9" s="83"/>
      <c r="N9" s="83"/>
      <c r="O9" s="102"/>
    </row>
    <row r="10" spans="1:15" s="18" customFormat="1" ht="14.45" customHeight="1" x14ac:dyDescent="0.3">
      <c r="A10" s="95"/>
      <c r="B10" s="97"/>
      <c r="C10" s="42" t="s">
        <v>69</v>
      </c>
      <c r="D10" s="64">
        <f>D7-D9</f>
        <v>0</v>
      </c>
      <c r="E10" s="41"/>
      <c r="F10" s="38"/>
      <c r="G10" s="39"/>
      <c r="H10" s="40"/>
      <c r="I10" s="37"/>
      <c r="J10" s="38"/>
      <c r="K10" s="38"/>
      <c r="L10" s="38"/>
      <c r="M10" s="38"/>
      <c r="N10" s="38"/>
      <c r="O10" s="43"/>
    </row>
    <row r="11" spans="1:15" s="18" customFormat="1" ht="14.45" customHeight="1" x14ac:dyDescent="0.3">
      <c r="A11" s="95"/>
      <c r="B11" s="103" t="s">
        <v>652</v>
      </c>
      <c r="C11" s="35" t="s">
        <v>316</v>
      </c>
      <c r="D11" s="64">
        <f>공종별집계표!H5</f>
        <v>0</v>
      </c>
      <c r="E11" s="37"/>
      <c r="F11" s="38"/>
      <c r="G11" s="39"/>
      <c r="H11" s="40"/>
      <c r="I11" s="101"/>
      <c r="J11" s="83"/>
      <c r="K11" s="83"/>
      <c r="L11" s="83"/>
      <c r="M11" s="83"/>
      <c r="N11" s="83"/>
      <c r="O11" s="102"/>
    </row>
    <row r="12" spans="1:15" s="18" customFormat="1" ht="14.45" customHeight="1" x14ac:dyDescent="0.3">
      <c r="A12" s="95"/>
      <c r="B12" s="97"/>
      <c r="C12" s="35" t="s">
        <v>313</v>
      </c>
      <c r="D12" s="64">
        <f>ROUNDDOWN(D11*F12,0)</f>
        <v>0</v>
      </c>
      <c r="E12" s="37" t="s">
        <v>306</v>
      </c>
      <c r="F12" s="44">
        <v>0.08</v>
      </c>
      <c r="G12" s="44"/>
      <c r="H12" s="45"/>
      <c r="I12" s="104"/>
      <c r="J12" s="105"/>
      <c r="K12" s="105"/>
      <c r="L12" s="105"/>
      <c r="M12" s="105"/>
      <c r="N12" s="105"/>
      <c r="O12" s="106"/>
    </row>
    <row r="13" spans="1:15" s="18" customFormat="1" ht="14.45" customHeight="1" x14ac:dyDescent="0.3">
      <c r="A13" s="95"/>
      <c r="B13" s="97"/>
      <c r="C13" s="35" t="s">
        <v>69</v>
      </c>
      <c r="D13" s="64">
        <f>SUM(D11:D12)</f>
        <v>0</v>
      </c>
      <c r="E13" s="37"/>
      <c r="F13" s="38"/>
      <c r="G13" s="39"/>
      <c r="H13" s="40"/>
      <c r="I13" s="39"/>
      <c r="J13" s="39"/>
      <c r="K13" s="39"/>
      <c r="L13" s="39"/>
      <c r="M13" s="39"/>
      <c r="N13" s="39"/>
      <c r="O13" s="43"/>
    </row>
    <row r="14" spans="1:15" s="18" customFormat="1" ht="14.45" customHeight="1" x14ac:dyDescent="0.3">
      <c r="A14" s="95"/>
      <c r="B14" s="103" t="s">
        <v>307</v>
      </c>
      <c r="C14" s="46" t="s">
        <v>71</v>
      </c>
      <c r="D14" s="64">
        <v>0</v>
      </c>
      <c r="E14" s="37"/>
      <c r="F14" s="38"/>
      <c r="G14" s="39"/>
      <c r="H14" s="40"/>
      <c r="I14" s="39"/>
      <c r="J14" s="39"/>
      <c r="K14" s="39"/>
      <c r="L14" s="39"/>
      <c r="M14" s="39"/>
      <c r="N14" s="39"/>
      <c r="O14" s="43"/>
    </row>
    <row r="15" spans="1:15" s="18" customFormat="1" ht="14.45" customHeight="1" x14ac:dyDescent="0.3">
      <c r="A15" s="95"/>
      <c r="B15" s="97"/>
      <c r="C15" s="35" t="s">
        <v>308</v>
      </c>
      <c r="D15" s="64">
        <f>공종별집계표!J5</f>
        <v>0</v>
      </c>
      <c r="E15" s="37"/>
      <c r="F15" s="38"/>
      <c r="G15" s="39"/>
      <c r="H15" s="40"/>
      <c r="I15" s="39"/>
      <c r="J15" s="39"/>
      <c r="K15" s="39"/>
      <c r="L15" s="39"/>
      <c r="M15" s="39"/>
      <c r="N15" s="39"/>
      <c r="O15" s="43"/>
    </row>
    <row r="16" spans="1:15" s="18" customFormat="1" ht="14.45" customHeight="1" x14ac:dyDescent="0.3">
      <c r="A16" s="95"/>
      <c r="B16" s="97"/>
      <c r="C16" s="35" t="s">
        <v>314</v>
      </c>
      <c r="D16" s="36">
        <f>ROUNDDOWN(D13*F16,0)</f>
        <v>0</v>
      </c>
      <c r="E16" s="37" t="s">
        <v>657</v>
      </c>
      <c r="F16" s="44">
        <v>3.73E-2</v>
      </c>
      <c r="G16" s="47"/>
      <c r="H16" s="48"/>
      <c r="I16" s="47"/>
      <c r="J16" s="47"/>
      <c r="K16" s="47"/>
      <c r="L16" s="49"/>
      <c r="M16" s="47"/>
      <c r="N16" s="47"/>
      <c r="O16" s="43"/>
    </row>
    <row r="17" spans="1:15" s="18" customFormat="1" ht="14.45" customHeight="1" x14ac:dyDescent="0.3">
      <c r="A17" s="95"/>
      <c r="B17" s="97"/>
      <c r="C17" s="35" t="s">
        <v>318</v>
      </c>
      <c r="D17" s="36">
        <f>ROUNDDOWN(D13*F17,0)</f>
        <v>0</v>
      </c>
      <c r="E17" s="37" t="s">
        <v>657</v>
      </c>
      <c r="F17" s="44">
        <v>8.6999999999999994E-3</v>
      </c>
      <c r="G17" s="44"/>
      <c r="H17" s="50"/>
      <c r="I17" s="44"/>
      <c r="J17" s="44"/>
      <c r="K17" s="44"/>
      <c r="L17" s="49"/>
      <c r="M17" s="44"/>
      <c r="N17" s="44"/>
      <c r="O17" s="43"/>
    </row>
    <row r="18" spans="1:15" s="18" customFormat="1" ht="14.45" customHeight="1" x14ac:dyDescent="0.3">
      <c r="A18" s="95"/>
      <c r="B18" s="97"/>
      <c r="C18" s="35" t="s">
        <v>319</v>
      </c>
      <c r="D18" s="36">
        <f>ROUNDDOWN((D11)*F18,0)</f>
        <v>0</v>
      </c>
      <c r="E18" s="37" t="s">
        <v>306</v>
      </c>
      <c r="F18" s="51">
        <v>3.3349999999999998E-2</v>
      </c>
      <c r="G18" s="44"/>
      <c r="H18" s="50"/>
      <c r="I18" s="44"/>
      <c r="J18" s="44"/>
      <c r="K18" s="44"/>
      <c r="L18" s="49"/>
      <c r="M18" s="44"/>
      <c r="N18" s="44"/>
      <c r="O18" s="43"/>
    </row>
    <row r="19" spans="1:15" s="18" customFormat="1" ht="14.45" customHeight="1" x14ac:dyDescent="0.3">
      <c r="A19" s="95"/>
      <c r="B19" s="97"/>
      <c r="C19" s="35" t="s">
        <v>322</v>
      </c>
      <c r="D19" s="36">
        <f>ROUNDDOWN((D11)*F19,0)</f>
        <v>0</v>
      </c>
      <c r="E19" s="37" t="s">
        <v>306</v>
      </c>
      <c r="F19" s="44">
        <v>4.4999999999999998E-2</v>
      </c>
      <c r="G19" s="44"/>
      <c r="H19" s="50"/>
      <c r="I19" s="44"/>
      <c r="J19" s="44"/>
      <c r="K19" s="44"/>
      <c r="L19" s="49"/>
      <c r="M19" s="44"/>
      <c r="N19" s="44"/>
      <c r="O19" s="43"/>
    </row>
    <row r="20" spans="1:15" s="18" customFormat="1" ht="14.45" customHeight="1" x14ac:dyDescent="0.3">
      <c r="A20" s="95"/>
      <c r="B20" s="97"/>
      <c r="C20" s="52" t="s">
        <v>309</v>
      </c>
      <c r="D20" s="36">
        <f>ROUNDDOWN((D18)*F20,0)</f>
        <v>0</v>
      </c>
      <c r="E20" s="37" t="s">
        <v>659</v>
      </c>
      <c r="F20" s="44">
        <v>0.10249999999999999</v>
      </c>
      <c r="G20" s="44"/>
      <c r="H20" s="50"/>
      <c r="I20" s="44"/>
      <c r="J20" s="44"/>
      <c r="K20" s="44"/>
      <c r="L20" s="49"/>
      <c r="M20" s="44"/>
      <c r="N20" s="44"/>
      <c r="O20" s="43"/>
    </row>
    <row r="21" spans="1:15" s="18" customFormat="1" ht="14.45" customHeight="1" x14ac:dyDescent="0.3">
      <c r="A21" s="95"/>
      <c r="B21" s="97"/>
      <c r="C21" s="35" t="s">
        <v>310</v>
      </c>
      <c r="D21" s="36">
        <f>ROUNDDOWN((D11)*F21,0)</f>
        <v>0</v>
      </c>
      <c r="E21" s="37" t="s">
        <v>306</v>
      </c>
      <c r="F21" s="44">
        <v>2.3E-2</v>
      </c>
      <c r="G21" s="44"/>
      <c r="H21" s="50"/>
      <c r="I21" s="44"/>
      <c r="J21" s="44"/>
      <c r="K21" s="44"/>
      <c r="L21" s="53"/>
      <c r="M21" s="44"/>
      <c r="N21" s="44"/>
      <c r="O21" s="43"/>
    </row>
    <row r="22" spans="1:15" s="18" customFormat="1" ht="14.45" customHeight="1" x14ac:dyDescent="0.3">
      <c r="A22" s="95"/>
      <c r="B22" s="97"/>
      <c r="C22" s="35" t="s">
        <v>416</v>
      </c>
      <c r="D22" s="36">
        <f>ROUNDDOWN((D7+D11+L36)*F22,0)</f>
        <v>0</v>
      </c>
      <c r="E22" s="54" t="s">
        <v>321</v>
      </c>
      <c r="F22" s="55">
        <v>2.93E-2</v>
      </c>
      <c r="G22" s="44"/>
      <c r="H22" s="50"/>
      <c r="I22" s="44"/>
      <c r="J22" s="44"/>
      <c r="K22" s="44"/>
      <c r="L22" s="53"/>
      <c r="M22" s="44"/>
      <c r="N22" s="44"/>
      <c r="O22" s="43"/>
    </row>
    <row r="23" spans="1:15" s="18" customFormat="1" ht="14.45" customHeight="1" x14ac:dyDescent="0.3">
      <c r="A23" s="95"/>
      <c r="B23" s="97"/>
      <c r="C23" s="35" t="s">
        <v>208</v>
      </c>
      <c r="D23" s="36">
        <f>ROUNDDOWN((D10+D13)*F23,0)</f>
        <v>0</v>
      </c>
      <c r="E23" s="37" t="s">
        <v>414</v>
      </c>
      <c r="F23" s="51">
        <v>5.6000000000000008E-2</v>
      </c>
      <c r="G23" s="47"/>
      <c r="H23" s="56"/>
      <c r="I23" s="47"/>
      <c r="J23" s="47"/>
      <c r="K23" s="47"/>
      <c r="L23" s="38"/>
      <c r="M23" s="47"/>
      <c r="N23" s="47"/>
      <c r="O23" s="57"/>
    </row>
    <row r="24" spans="1:15" s="18" customFormat="1" ht="14.45" customHeight="1" x14ac:dyDescent="0.3">
      <c r="A24" s="95"/>
      <c r="B24" s="97"/>
      <c r="C24" s="35" t="s">
        <v>211</v>
      </c>
      <c r="D24" s="36">
        <f>ROUNDDOWN((D10+D11+D15)*F24,0)</f>
        <v>0</v>
      </c>
      <c r="E24" s="37" t="s">
        <v>413</v>
      </c>
      <c r="F24" s="55">
        <v>3.0000000000000001E-3</v>
      </c>
      <c r="G24" s="47"/>
      <c r="H24" s="48"/>
      <c r="I24" s="47"/>
      <c r="J24" s="47"/>
      <c r="K24" s="47"/>
      <c r="L24" s="38"/>
      <c r="M24" s="47"/>
      <c r="N24" s="47"/>
      <c r="O24" s="43"/>
    </row>
    <row r="25" spans="1:15" s="18" customFormat="1" ht="14.45" customHeight="1" x14ac:dyDescent="0.3">
      <c r="A25" s="95"/>
      <c r="B25" s="97"/>
      <c r="C25" s="58" t="s">
        <v>210</v>
      </c>
      <c r="D25" s="36">
        <f>ROUNDDOWN((D10+D11+D15)*F25,0)</f>
        <v>0</v>
      </c>
      <c r="E25" s="37" t="s">
        <v>413</v>
      </c>
      <c r="F25" s="51">
        <v>8.0999999999999996E-4</v>
      </c>
      <c r="G25" s="51"/>
      <c r="H25" s="59"/>
      <c r="I25" s="51"/>
      <c r="J25" s="51"/>
      <c r="K25" s="51"/>
      <c r="L25" s="38"/>
      <c r="M25" s="51"/>
      <c r="N25" s="51"/>
      <c r="O25" s="43"/>
    </row>
    <row r="26" spans="1:15" s="18" customFormat="1" ht="14.45" customHeight="1" x14ac:dyDescent="0.3">
      <c r="A26" s="95"/>
      <c r="B26" s="97"/>
      <c r="C26" s="58" t="s">
        <v>205</v>
      </c>
      <c r="D26" s="36">
        <f>ROUNDDOWN((D10+D11+D15)*F26,0)</f>
        <v>0</v>
      </c>
      <c r="E26" s="37" t="s">
        <v>413</v>
      </c>
      <c r="F26" s="51">
        <v>6.9999999999999999E-4</v>
      </c>
      <c r="G26" s="51"/>
      <c r="H26" s="59"/>
      <c r="I26" s="51"/>
      <c r="J26" s="51"/>
      <c r="K26" s="51"/>
      <c r="L26" s="38"/>
      <c r="M26" s="51"/>
      <c r="N26" s="51"/>
      <c r="O26" s="43"/>
    </row>
    <row r="27" spans="1:15" s="18" customFormat="1" ht="14.45" customHeight="1" x14ac:dyDescent="0.3">
      <c r="A27" s="95"/>
      <c r="B27" s="97"/>
      <c r="C27" s="42" t="s">
        <v>69</v>
      </c>
      <c r="D27" s="36">
        <f>SUM(D14:D26)</f>
        <v>0</v>
      </c>
      <c r="E27" s="37"/>
      <c r="F27" s="38"/>
      <c r="G27" s="39"/>
      <c r="H27" s="40"/>
      <c r="I27" s="39"/>
      <c r="J27" s="39"/>
      <c r="K27" s="39"/>
      <c r="L27" s="38"/>
      <c r="M27" s="39"/>
      <c r="N27" s="39"/>
      <c r="O27" s="43"/>
    </row>
    <row r="28" spans="1:15" s="18" customFormat="1" ht="14.45" customHeight="1" x14ac:dyDescent="0.3">
      <c r="A28" s="82" t="s">
        <v>40</v>
      </c>
      <c r="B28" s="83"/>
      <c r="C28" s="83"/>
      <c r="D28" s="36">
        <f>D10+D13+D27</f>
        <v>0</v>
      </c>
      <c r="E28" s="37"/>
      <c r="F28" s="38"/>
      <c r="G28" s="39"/>
      <c r="H28" s="40"/>
      <c r="I28" s="39"/>
      <c r="J28" s="39"/>
      <c r="K28" s="39"/>
      <c r="L28" s="38"/>
      <c r="M28" s="39"/>
      <c r="N28" s="39"/>
      <c r="O28" s="43"/>
    </row>
    <row r="29" spans="1:15" s="18" customFormat="1" ht="14.45" customHeight="1" x14ac:dyDescent="0.3">
      <c r="A29" s="82" t="s">
        <v>248</v>
      </c>
      <c r="B29" s="83"/>
      <c r="C29" s="83"/>
      <c r="D29" s="36">
        <f>ROUNDDOWN(D28*F29,0)</f>
        <v>0</v>
      </c>
      <c r="E29" s="37" t="s">
        <v>654</v>
      </c>
      <c r="F29" s="44">
        <v>0.06</v>
      </c>
      <c r="G29" s="44"/>
      <c r="H29" s="45"/>
      <c r="I29" s="44"/>
      <c r="J29" s="44"/>
      <c r="K29" s="44"/>
      <c r="L29" s="38"/>
      <c r="M29" s="44"/>
      <c r="N29" s="44"/>
      <c r="O29" s="57"/>
    </row>
    <row r="30" spans="1:15" s="18" customFormat="1" ht="14.45" customHeight="1" x14ac:dyDescent="0.3">
      <c r="A30" s="82" t="s">
        <v>301</v>
      </c>
      <c r="B30" s="83"/>
      <c r="C30" s="83"/>
      <c r="D30" s="36">
        <f>ROUNDDOWN((D13+D27+D29)*F30,0)</f>
        <v>0</v>
      </c>
      <c r="E30" s="37" t="s">
        <v>207</v>
      </c>
      <c r="F30" s="44">
        <v>0.15</v>
      </c>
      <c r="G30" s="60"/>
      <c r="H30" s="61"/>
      <c r="I30" s="60"/>
      <c r="J30" s="60"/>
      <c r="K30" s="60"/>
      <c r="L30" s="38"/>
      <c r="M30" s="60"/>
      <c r="N30" s="60"/>
      <c r="O30" s="57"/>
    </row>
    <row r="31" spans="1:15" s="18" customFormat="1" ht="14.45" customHeight="1" x14ac:dyDescent="0.3">
      <c r="A31" s="82" t="s">
        <v>74</v>
      </c>
      <c r="B31" s="83"/>
      <c r="C31" s="84"/>
      <c r="D31" s="36">
        <v>0</v>
      </c>
      <c r="E31" s="37"/>
      <c r="F31" s="38"/>
      <c r="G31" s="39"/>
      <c r="H31" s="40"/>
      <c r="I31" s="39"/>
      <c r="J31" s="39"/>
      <c r="K31" s="39"/>
      <c r="L31" s="38"/>
      <c r="M31" s="39"/>
      <c r="N31" s="39"/>
      <c r="O31" s="43"/>
    </row>
    <row r="32" spans="1:15" s="18" customFormat="1" ht="14.45" customHeight="1" x14ac:dyDescent="0.3">
      <c r="A32" s="82" t="s">
        <v>75</v>
      </c>
      <c r="B32" s="83"/>
      <c r="C32" s="84"/>
      <c r="D32" s="36">
        <v>0</v>
      </c>
      <c r="E32" s="37"/>
      <c r="F32" s="38"/>
      <c r="G32" s="39"/>
      <c r="H32" s="40"/>
      <c r="I32" s="39"/>
      <c r="J32" s="39"/>
      <c r="K32" s="39"/>
      <c r="L32" s="38"/>
      <c r="M32" s="39"/>
      <c r="N32" s="39"/>
      <c r="O32" s="43"/>
    </row>
    <row r="33" spans="1:15" s="18" customFormat="1" ht="14.45" customHeight="1" x14ac:dyDescent="0.3">
      <c r="A33" s="82" t="s">
        <v>247</v>
      </c>
      <c r="B33" s="83"/>
      <c r="C33" s="83"/>
      <c r="D33" s="36">
        <f>SUM(D28:D32)</f>
        <v>0</v>
      </c>
      <c r="E33" s="37"/>
      <c r="F33" s="38"/>
      <c r="G33" s="39"/>
      <c r="H33" s="40"/>
      <c r="I33" s="39"/>
      <c r="J33" s="39"/>
      <c r="K33" s="39"/>
      <c r="L33" s="39"/>
      <c r="M33" s="39"/>
      <c r="N33" s="39"/>
      <c r="O33" s="43"/>
    </row>
    <row r="34" spans="1:15" s="18" customFormat="1" ht="14.45" customHeight="1" x14ac:dyDescent="0.3">
      <c r="A34" s="82" t="s">
        <v>244</v>
      </c>
      <c r="B34" s="83"/>
      <c r="C34" s="83"/>
      <c r="D34" s="36">
        <f>ROUNDDOWN(D33*F34,0)</f>
        <v>0</v>
      </c>
      <c r="E34" s="37" t="s">
        <v>660</v>
      </c>
      <c r="F34" s="60">
        <v>0.1</v>
      </c>
      <c r="G34" s="60"/>
      <c r="H34" s="62"/>
      <c r="I34" s="60"/>
      <c r="J34" s="60"/>
      <c r="K34" s="60"/>
      <c r="L34" s="49"/>
      <c r="M34" s="60"/>
      <c r="N34" s="60"/>
      <c r="O34" s="43"/>
    </row>
    <row r="35" spans="1:15" s="18" customFormat="1" ht="14.45" customHeight="1" x14ac:dyDescent="0.3">
      <c r="A35" s="82" t="s">
        <v>302</v>
      </c>
      <c r="B35" s="83"/>
      <c r="C35" s="83"/>
      <c r="D35" s="63">
        <f>INT((D33+D34)/1000)*1000</f>
        <v>0</v>
      </c>
      <c r="E35" s="37"/>
      <c r="F35" s="38"/>
      <c r="G35" s="39"/>
      <c r="H35" s="40"/>
      <c r="I35" s="39"/>
      <c r="J35" s="39"/>
      <c r="K35" s="39"/>
      <c r="L35" s="39"/>
      <c r="M35" s="39"/>
      <c r="N35" s="39"/>
      <c r="O35" s="43"/>
    </row>
    <row r="36" spans="1:15" s="18" customFormat="1" ht="14.45" customHeight="1" x14ac:dyDescent="0.3">
      <c r="A36" s="82" t="s">
        <v>344</v>
      </c>
      <c r="B36" s="83"/>
      <c r="C36" s="84"/>
      <c r="D36" s="64">
        <f>ROUNDUP(공종별집계표!L22,-3)</f>
        <v>0</v>
      </c>
      <c r="E36" s="85" t="s">
        <v>415</v>
      </c>
      <c r="F36" s="86"/>
      <c r="G36" s="39"/>
      <c r="H36" s="40"/>
      <c r="I36" s="39"/>
      <c r="J36" s="39"/>
      <c r="K36" s="39"/>
      <c r="L36" s="65"/>
      <c r="M36" s="39"/>
      <c r="N36" s="39"/>
      <c r="O36" s="43"/>
    </row>
    <row r="37" spans="1:15" s="18" customFormat="1" ht="14.45" customHeight="1" x14ac:dyDescent="0.3">
      <c r="A37" s="82" t="s">
        <v>412</v>
      </c>
      <c r="B37" s="83"/>
      <c r="C37" s="84"/>
      <c r="D37" s="64">
        <f>공종별집계표!L27</f>
        <v>0</v>
      </c>
      <c r="E37" s="85"/>
      <c r="F37" s="86"/>
      <c r="G37" s="39"/>
      <c r="H37" s="40"/>
      <c r="I37" s="39"/>
      <c r="J37" s="39"/>
      <c r="K37" s="39"/>
      <c r="L37" s="65"/>
      <c r="M37" s="39"/>
      <c r="N37" s="39"/>
      <c r="O37" s="43"/>
    </row>
    <row r="38" spans="1:15" s="18" customFormat="1" ht="14.45" customHeight="1" x14ac:dyDescent="0.3">
      <c r="A38" s="87" t="s">
        <v>246</v>
      </c>
      <c r="B38" s="88"/>
      <c r="C38" s="88"/>
      <c r="D38" s="66">
        <f>D35+D36+D37</f>
        <v>0</v>
      </c>
      <c r="E38" s="67"/>
      <c r="F38" s="68"/>
      <c r="G38" s="69"/>
      <c r="H38" s="70"/>
      <c r="I38" s="71"/>
      <c r="J38" s="69"/>
      <c r="K38" s="69"/>
      <c r="L38" s="69"/>
      <c r="M38" s="69"/>
      <c r="N38" s="69"/>
      <c r="O38" s="72"/>
    </row>
  </sheetData>
  <mergeCells count="33">
    <mergeCell ref="I3:K5"/>
    <mergeCell ref="L3:O3"/>
    <mergeCell ref="L4:O5"/>
    <mergeCell ref="A1:B1"/>
    <mergeCell ref="I1:K2"/>
    <mergeCell ref="L1:O2"/>
    <mergeCell ref="A2:B2"/>
    <mergeCell ref="C2:D2"/>
    <mergeCell ref="A31:C31"/>
    <mergeCell ref="A6:C6"/>
    <mergeCell ref="E6:H6"/>
    <mergeCell ref="I6:O6"/>
    <mergeCell ref="A7:A27"/>
    <mergeCell ref="B7:B10"/>
    <mergeCell ref="I7:O7"/>
    <mergeCell ref="I8:O8"/>
    <mergeCell ref="I9:O9"/>
    <mergeCell ref="B11:B13"/>
    <mergeCell ref="I11:O11"/>
    <mergeCell ref="I12:O12"/>
    <mergeCell ref="B14:B27"/>
    <mergeCell ref="A28:C28"/>
    <mergeCell ref="A29:C29"/>
    <mergeCell ref="A30:C30"/>
    <mergeCell ref="A37:C37"/>
    <mergeCell ref="E37:F37"/>
    <mergeCell ref="A38:C38"/>
    <mergeCell ref="A32:C32"/>
    <mergeCell ref="A33:C33"/>
    <mergeCell ref="A34:C34"/>
    <mergeCell ref="A35:C35"/>
    <mergeCell ref="A36:C36"/>
    <mergeCell ref="E36:F36"/>
  </mergeCells>
  <phoneticPr fontId="17" type="noConversion"/>
  <pageMargins left="1.0199999809265137" right="0.35430556535720825" top="0.93999999761581421" bottom="0.37999999523162842" header="0.62000000476837158" footer="0.27555555105209351"/>
  <pageSetup paperSize="9" scale="87" orientation="landscape" r:id="rId1"/>
  <headerFooter>
    <oddHeader>&amp;C&amp;"돋움,Bold"&amp;15&amp;U공  사  원  가  계  산  서&amp;U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28"/>
  <sheetViews>
    <sheetView view="pageBreakPreview" zoomScale="85" zoomScaleNormal="85" zoomScaleSheetLayoutView="85" workbookViewId="0">
      <selection sqref="A1:M1"/>
    </sheetView>
  </sheetViews>
  <sheetFormatPr defaultColWidth="9"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29" t="s">
        <v>259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1:20" ht="30" customHeight="1" x14ac:dyDescent="0.3">
      <c r="A2" s="130" t="s">
        <v>661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</row>
    <row r="3" spans="1:20" ht="30" customHeight="1" x14ac:dyDescent="0.3">
      <c r="A3" s="132" t="s">
        <v>258</v>
      </c>
      <c r="B3" s="132" t="s">
        <v>256</v>
      </c>
      <c r="C3" s="132" t="s">
        <v>3</v>
      </c>
      <c r="D3" s="132" t="s">
        <v>18</v>
      </c>
      <c r="E3" s="132" t="s">
        <v>466</v>
      </c>
      <c r="F3" s="132"/>
      <c r="G3" s="132" t="s">
        <v>468</v>
      </c>
      <c r="H3" s="132"/>
      <c r="I3" s="132" t="s">
        <v>257</v>
      </c>
      <c r="J3" s="132"/>
      <c r="K3" s="132" t="s">
        <v>255</v>
      </c>
      <c r="L3" s="132"/>
      <c r="M3" s="132" t="s">
        <v>483</v>
      </c>
      <c r="N3" s="134" t="s">
        <v>463</v>
      </c>
      <c r="O3" s="134" t="s">
        <v>14</v>
      </c>
      <c r="P3" s="134" t="s">
        <v>473</v>
      </c>
      <c r="Q3" s="134" t="s">
        <v>484</v>
      </c>
      <c r="R3" s="134" t="s">
        <v>467</v>
      </c>
      <c r="S3" s="134" t="s">
        <v>470</v>
      </c>
      <c r="T3" s="134" t="s">
        <v>249</v>
      </c>
    </row>
    <row r="4" spans="1:20" ht="30" customHeight="1" x14ac:dyDescent="0.3">
      <c r="A4" s="133"/>
      <c r="B4" s="133"/>
      <c r="C4" s="133"/>
      <c r="D4" s="133"/>
      <c r="E4" s="6" t="s">
        <v>481</v>
      </c>
      <c r="F4" s="6" t="s">
        <v>465</v>
      </c>
      <c r="G4" s="6" t="s">
        <v>481</v>
      </c>
      <c r="H4" s="6" t="s">
        <v>465</v>
      </c>
      <c r="I4" s="6" t="s">
        <v>481</v>
      </c>
      <c r="J4" s="6" t="s">
        <v>465</v>
      </c>
      <c r="K4" s="6" t="s">
        <v>481</v>
      </c>
      <c r="L4" s="6" t="s">
        <v>465</v>
      </c>
      <c r="M4" s="133"/>
      <c r="N4" s="134"/>
      <c r="O4" s="134"/>
      <c r="P4" s="134"/>
      <c r="Q4" s="134"/>
      <c r="R4" s="134"/>
      <c r="S4" s="134"/>
      <c r="T4" s="134"/>
    </row>
    <row r="5" spans="1:20" ht="30" customHeight="1" x14ac:dyDescent="0.3">
      <c r="A5" s="7" t="s">
        <v>458</v>
      </c>
      <c r="B5" s="7" t="s">
        <v>15</v>
      </c>
      <c r="C5" s="7" t="s">
        <v>15</v>
      </c>
      <c r="D5" s="8">
        <v>1</v>
      </c>
      <c r="E5" s="9">
        <f>F6+F24</f>
        <v>0</v>
      </c>
      <c r="F5" s="9">
        <f t="shared" ref="F5:F25" si="0">E5*D5</f>
        <v>0</v>
      </c>
      <c r="G5" s="9">
        <f>H6+H24</f>
        <v>0</v>
      </c>
      <c r="H5" s="9">
        <f t="shared" ref="H5:H25" si="1">G5*D5</f>
        <v>0</v>
      </c>
      <c r="I5" s="9">
        <f>J6+J24</f>
        <v>0</v>
      </c>
      <c r="J5" s="9">
        <f t="shared" ref="J5:J25" si="2">I5*D5</f>
        <v>0</v>
      </c>
      <c r="K5" s="9">
        <f t="shared" ref="K5:K25" si="3">E5+G5+I5</f>
        <v>0</v>
      </c>
      <c r="L5" s="9">
        <f t="shared" ref="L5:L25" si="4">F5+H5+J5</f>
        <v>0</v>
      </c>
      <c r="M5" s="7" t="s">
        <v>15</v>
      </c>
      <c r="N5" s="1" t="s">
        <v>17</v>
      </c>
      <c r="O5" s="1" t="s">
        <v>15</v>
      </c>
      <c r="P5" s="1" t="s">
        <v>15</v>
      </c>
      <c r="Q5" s="1" t="s">
        <v>15</v>
      </c>
      <c r="R5" s="2">
        <v>1</v>
      </c>
      <c r="S5" s="1" t="s">
        <v>15</v>
      </c>
      <c r="T5" s="5"/>
    </row>
    <row r="6" spans="1:20" ht="30" customHeight="1" x14ac:dyDescent="0.3">
      <c r="A6" s="7" t="s">
        <v>114</v>
      </c>
      <c r="B6" s="7" t="s">
        <v>15</v>
      </c>
      <c r="C6" s="7" t="s">
        <v>15</v>
      </c>
      <c r="D6" s="8">
        <v>1</v>
      </c>
      <c r="E6" s="9">
        <f>F7+F8+F9+F10+F11+F12+F13+F14+F15+F16+F17+F18+F19+F20+F21</f>
        <v>0</v>
      </c>
      <c r="F6" s="9">
        <f t="shared" si="0"/>
        <v>0</v>
      </c>
      <c r="G6" s="9">
        <f>H7+H8+H9+H10+H11+H12+H13+H14+H15+H16+H17+H18+H19+H20+H21</f>
        <v>0</v>
      </c>
      <c r="H6" s="9">
        <f t="shared" si="1"/>
        <v>0</v>
      </c>
      <c r="I6" s="9">
        <f>J7+J8+J9+J10+J11+J12+J13+J14+J15+J16+J17+J18+J19+J20+J21</f>
        <v>0</v>
      </c>
      <c r="J6" s="9">
        <f t="shared" si="2"/>
        <v>0</v>
      </c>
      <c r="K6" s="9">
        <f t="shared" si="3"/>
        <v>0</v>
      </c>
      <c r="L6" s="9">
        <f t="shared" si="4"/>
        <v>0</v>
      </c>
      <c r="M6" s="7" t="s">
        <v>15</v>
      </c>
      <c r="N6" s="1" t="s">
        <v>503</v>
      </c>
      <c r="O6" s="1" t="s">
        <v>15</v>
      </c>
      <c r="P6" s="1" t="s">
        <v>17</v>
      </c>
      <c r="Q6" s="1" t="s">
        <v>15</v>
      </c>
      <c r="R6" s="2">
        <v>2</v>
      </c>
      <c r="S6" s="1" t="s">
        <v>15</v>
      </c>
      <c r="T6" s="5"/>
    </row>
    <row r="7" spans="1:20" ht="30" customHeight="1" x14ac:dyDescent="0.3">
      <c r="A7" s="7" t="s">
        <v>94</v>
      </c>
      <c r="B7" s="7" t="s">
        <v>15</v>
      </c>
      <c r="C7" s="7" t="s">
        <v>15</v>
      </c>
      <c r="D7" s="8">
        <v>1</v>
      </c>
      <c r="E7" s="9">
        <f>공종별내역서!F27</f>
        <v>0</v>
      </c>
      <c r="F7" s="9">
        <f t="shared" si="0"/>
        <v>0</v>
      </c>
      <c r="G7" s="9">
        <f>공종별내역서!H27</f>
        <v>0</v>
      </c>
      <c r="H7" s="9">
        <f t="shared" si="1"/>
        <v>0</v>
      </c>
      <c r="I7" s="9">
        <f>공종별내역서!J27</f>
        <v>0</v>
      </c>
      <c r="J7" s="9">
        <f t="shared" si="2"/>
        <v>0</v>
      </c>
      <c r="K7" s="9">
        <f t="shared" si="3"/>
        <v>0</v>
      </c>
      <c r="L7" s="9">
        <f t="shared" si="4"/>
        <v>0</v>
      </c>
      <c r="M7" s="7" t="s">
        <v>15</v>
      </c>
      <c r="N7" s="1" t="s">
        <v>510</v>
      </c>
      <c r="O7" s="1" t="s">
        <v>15</v>
      </c>
      <c r="P7" s="1" t="s">
        <v>503</v>
      </c>
      <c r="Q7" s="1" t="s">
        <v>15</v>
      </c>
      <c r="R7" s="2">
        <v>3</v>
      </c>
      <c r="S7" s="1" t="s">
        <v>15</v>
      </c>
      <c r="T7" s="5"/>
    </row>
    <row r="8" spans="1:20" ht="30" customHeight="1" x14ac:dyDescent="0.3">
      <c r="A8" s="7" t="s">
        <v>98</v>
      </c>
      <c r="B8" s="7" t="s">
        <v>15</v>
      </c>
      <c r="C8" s="7" t="s">
        <v>15</v>
      </c>
      <c r="D8" s="8">
        <v>1</v>
      </c>
      <c r="E8" s="9">
        <f>공종별내역서!F51</f>
        <v>0</v>
      </c>
      <c r="F8" s="9">
        <f t="shared" si="0"/>
        <v>0</v>
      </c>
      <c r="G8" s="9">
        <f>공종별내역서!H51</f>
        <v>0</v>
      </c>
      <c r="H8" s="9">
        <f t="shared" si="1"/>
        <v>0</v>
      </c>
      <c r="I8" s="9">
        <f>공종별내역서!J51</f>
        <v>0</v>
      </c>
      <c r="J8" s="9">
        <f t="shared" si="2"/>
        <v>0</v>
      </c>
      <c r="K8" s="9">
        <f t="shared" si="3"/>
        <v>0</v>
      </c>
      <c r="L8" s="9">
        <f t="shared" si="4"/>
        <v>0</v>
      </c>
      <c r="M8" s="7" t="s">
        <v>15</v>
      </c>
      <c r="N8" s="1" t="s">
        <v>499</v>
      </c>
      <c r="O8" s="1" t="s">
        <v>15</v>
      </c>
      <c r="P8" s="1" t="s">
        <v>503</v>
      </c>
      <c r="Q8" s="1" t="s">
        <v>15</v>
      </c>
      <c r="R8" s="2">
        <v>3</v>
      </c>
      <c r="S8" s="1" t="s">
        <v>15</v>
      </c>
      <c r="T8" s="5"/>
    </row>
    <row r="9" spans="1:20" ht="30" customHeight="1" x14ac:dyDescent="0.3">
      <c r="A9" s="7" t="s">
        <v>115</v>
      </c>
      <c r="B9" s="7" t="s">
        <v>15</v>
      </c>
      <c r="C9" s="7" t="s">
        <v>15</v>
      </c>
      <c r="D9" s="8">
        <v>1</v>
      </c>
      <c r="E9" s="9">
        <f>공종별내역서!F75</f>
        <v>0</v>
      </c>
      <c r="F9" s="9">
        <f t="shared" si="0"/>
        <v>0</v>
      </c>
      <c r="G9" s="9">
        <f>공종별내역서!H75</f>
        <v>0</v>
      </c>
      <c r="H9" s="9">
        <f t="shared" si="1"/>
        <v>0</v>
      </c>
      <c r="I9" s="9">
        <f>공종별내역서!J75</f>
        <v>0</v>
      </c>
      <c r="J9" s="9">
        <f t="shared" si="2"/>
        <v>0</v>
      </c>
      <c r="K9" s="9">
        <f t="shared" si="3"/>
        <v>0</v>
      </c>
      <c r="L9" s="9">
        <f t="shared" si="4"/>
        <v>0</v>
      </c>
      <c r="M9" s="7" t="s">
        <v>15</v>
      </c>
      <c r="N9" s="1" t="s">
        <v>496</v>
      </c>
      <c r="O9" s="1" t="s">
        <v>15</v>
      </c>
      <c r="P9" s="1" t="s">
        <v>503</v>
      </c>
      <c r="Q9" s="1" t="s">
        <v>15</v>
      </c>
      <c r="R9" s="2">
        <v>3</v>
      </c>
      <c r="S9" s="1" t="s">
        <v>15</v>
      </c>
      <c r="T9" s="5"/>
    </row>
    <row r="10" spans="1:20" ht="30" customHeight="1" x14ac:dyDescent="0.3">
      <c r="A10" s="7" t="s">
        <v>110</v>
      </c>
      <c r="B10" s="7" t="s">
        <v>15</v>
      </c>
      <c r="C10" s="7" t="s">
        <v>15</v>
      </c>
      <c r="D10" s="8">
        <v>1</v>
      </c>
      <c r="E10" s="9">
        <f>공종별내역서!F123</f>
        <v>0</v>
      </c>
      <c r="F10" s="9">
        <f t="shared" si="0"/>
        <v>0</v>
      </c>
      <c r="G10" s="9">
        <f>공종별내역서!H123</f>
        <v>0</v>
      </c>
      <c r="H10" s="9">
        <f t="shared" si="1"/>
        <v>0</v>
      </c>
      <c r="I10" s="9">
        <f>공종별내역서!J123</f>
        <v>0</v>
      </c>
      <c r="J10" s="9">
        <f t="shared" si="2"/>
        <v>0</v>
      </c>
      <c r="K10" s="9">
        <f t="shared" si="3"/>
        <v>0</v>
      </c>
      <c r="L10" s="9">
        <f t="shared" si="4"/>
        <v>0</v>
      </c>
      <c r="M10" s="7" t="s">
        <v>15</v>
      </c>
      <c r="N10" s="1" t="s">
        <v>523</v>
      </c>
      <c r="O10" s="1" t="s">
        <v>15</v>
      </c>
      <c r="P10" s="1" t="s">
        <v>503</v>
      </c>
      <c r="Q10" s="1" t="s">
        <v>15</v>
      </c>
      <c r="R10" s="2">
        <v>3</v>
      </c>
      <c r="S10" s="1" t="s">
        <v>15</v>
      </c>
      <c r="T10" s="5"/>
    </row>
    <row r="11" spans="1:20" ht="30" customHeight="1" x14ac:dyDescent="0.3">
      <c r="A11" s="7" t="s">
        <v>97</v>
      </c>
      <c r="B11" s="7" t="s">
        <v>15</v>
      </c>
      <c r="C11" s="7" t="s">
        <v>15</v>
      </c>
      <c r="D11" s="8">
        <v>1</v>
      </c>
      <c r="E11" s="9">
        <f>공종별내역서!F147</f>
        <v>0</v>
      </c>
      <c r="F11" s="9">
        <f t="shared" si="0"/>
        <v>0</v>
      </c>
      <c r="G11" s="9">
        <f>공종별내역서!H147</f>
        <v>0</v>
      </c>
      <c r="H11" s="9">
        <f t="shared" si="1"/>
        <v>0</v>
      </c>
      <c r="I11" s="9">
        <f>공종별내역서!J147</f>
        <v>0</v>
      </c>
      <c r="J11" s="9">
        <f t="shared" si="2"/>
        <v>0</v>
      </c>
      <c r="K11" s="9">
        <f t="shared" si="3"/>
        <v>0</v>
      </c>
      <c r="L11" s="9">
        <f t="shared" si="4"/>
        <v>0</v>
      </c>
      <c r="M11" s="7" t="s">
        <v>15</v>
      </c>
      <c r="N11" s="1" t="s">
        <v>558</v>
      </c>
      <c r="O11" s="1" t="s">
        <v>15</v>
      </c>
      <c r="P11" s="1" t="s">
        <v>503</v>
      </c>
      <c r="Q11" s="1" t="s">
        <v>15</v>
      </c>
      <c r="R11" s="2">
        <v>3</v>
      </c>
      <c r="S11" s="1" t="s">
        <v>15</v>
      </c>
      <c r="T11" s="5"/>
    </row>
    <row r="12" spans="1:20" ht="30" customHeight="1" x14ac:dyDescent="0.3">
      <c r="A12" s="7" t="s">
        <v>104</v>
      </c>
      <c r="B12" s="7" t="s">
        <v>15</v>
      </c>
      <c r="C12" s="7" t="s">
        <v>15</v>
      </c>
      <c r="D12" s="8">
        <v>1</v>
      </c>
      <c r="E12" s="9">
        <f>공종별내역서!F171</f>
        <v>0</v>
      </c>
      <c r="F12" s="9">
        <f t="shared" si="0"/>
        <v>0</v>
      </c>
      <c r="G12" s="9">
        <f>공종별내역서!H171</f>
        <v>0</v>
      </c>
      <c r="H12" s="9">
        <f t="shared" si="1"/>
        <v>0</v>
      </c>
      <c r="I12" s="9">
        <f>공종별내역서!J171</f>
        <v>0</v>
      </c>
      <c r="J12" s="9">
        <f t="shared" si="2"/>
        <v>0</v>
      </c>
      <c r="K12" s="9">
        <f t="shared" si="3"/>
        <v>0</v>
      </c>
      <c r="L12" s="9">
        <f t="shared" si="4"/>
        <v>0</v>
      </c>
      <c r="M12" s="7" t="s">
        <v>15</v>
      </c>
      <c r="N12" s="1" t="s">
        <v>551</v>
      </c>
      <c r="O12" s="1" t="s">
        <v>15</v>
      </c>
      <c r="P12" s="1" t="s">
        <v>503</v>
      </c>
      <c r="Q12" s="1" t="s">
        <v>15</v>
      </c>
      <c r="R12" s="2">
        <v>3</v>
      </c>
      <c r="S12" s="1" t="s">
        <v>15</v>
      </c>
      <c r="T12" s="5"/>
    </row>
    <row r="13" spans="1:20" ht="30" customHeight="1" x14ac:dyDescent="0.3">
      <c r="A13" s="7" t="s">
        <v>116</v>
      </c>
      <c r="B13" s="7" t="s">
        <v>15</v>
      </c>
      <c r="C13" s="7" t="s">
        <v>15</v>
      </c>
      <c r="D13" s="8">
        <v>1</v>
      </c>
      <c r="E13" s="9">
        <f>공종별내역서!F195</f>
        <v>0</v>
      </c>
      <c r="F13" s="9">
        <f t="shared" si="0"/>
        <v>0</v>
      </c>
      <c r="G13" s="9">
        <f>공종별내역서!H195</f>
        <v>0</v>
      </c>
      <c r="H13" s="9">
        <f t="shared" si="1"/>
        <v>0</v>
      </c>
      <c r="I13" s="9">
        <f>공종별내역서!J195</f>
        <v>0</v>
      </c>
      <c r="J13" s="9">
        <f t="shared" si="2"/>
        <v>0</v>
      </c>
      <c r="K13" s="9">
        <f t="shared" si="3"/>
        <v>0</v>
      </c>
      <c r="L13" s="9">
        <f t="shared" si="4"/>
        <v>0</v>
      </c>
      <c r="M13" s="7" t="s">
        <v>15</v>
      </c>
      <c r="N13" s="1" t="s">
        <v>553</v>
      </c>
      <c r="O13" s="1" t="s">
        <v>15</v>
      </c>
      <c r="P13" s="1" t="s">
        <v>503</v>
      </c>
      <c r="Q13" s="1" t="s">
        <v>15</v>
      </c>
      <c r="R13" s="2">
        <v>3</v>
      </c>
      <c r="S13" s="1" t="s">
        <v>15</v>
      </c>
      <c r="T13" s="5"/>
    </row>
    <row r="14" spans="1:20" ht="30" customHeight="1" x14ac:dyDescent="0.3">
      <c r="A14" s="7" t="s">
        <v>124</v>
      </c>
      <c r="B14" s="7" t="s">
        <v>15</v>
      </c>
      <c r="C14" s="7" t="s">
        <v>15</v>
      </c>
      <c r="D14" s="8">
        <v>1</v>
      </c>
      <c r="E14" s="9">
        <f>공종별내역서!F219</f>
        <v>0</v>
      </c>
      <c r="F14" s="9">
        <f t="shared" si="0"/>
        <v>0</v>
      </c>
      <c r="G14" s="9">
        <f>공종별내역서!H219</f>
        <v>0</v>
      </c>
      <c r="H14" s="9">
        <f t="shared" si="1"/>
        <v>0</v>
      </c>
      <c r="I14" s="9">
        <f>공종별내역서!J219</f>
        <v>0</v>
      </c>
      <c r="J14" s="9">
        <f t="shared" si="2"/>
        <v>0</v>
      </c>
      <c r="K14" s="9">
        <f t="shared" si="3"/>
        <v>0</v>
      </c>
      <c r="L14" s="9">
        <f t="shared" si="4"/>
        <v>0</v>
      </c>
      <c r="M14" s="7" t="s">
        <v>15</v>
      </c>
      <c r="N14" s="1" t="s">
        <v>574</v>
      </c>
      <c r="O14" s="1" t="s">
        <v>15</v>
      </c>
      <c r="P14" s="1" t="s">
        <v>503</v>
      </c>
      <c r="Q14" s="1" t="s">
        <v>15</v>
      </c>
      <c r="R14" s="2">
        <v>3</v>
      </c>
      <c r="S14" s="1" t="s">
        <v>15</v>
      </c>
      <c r="T14" s="5"/>
    </row>
    <row r="15" spans="1:20" ht="30" customHeight="1" x14ac:dyDescent="0.3">
      <c r="A15" s="7" t="s">
        <v>119</v>
      </c>
      <c r="B15" s="7" t="s">
        <v>15</v>
      </c>
      <c r="C15" s="7" t="s">
        <v>15</v>
      </c>
      <c r="D15" s="8">
        <v>1</v>
      </c>
      <c r="E15" s="9">
        <f>공종별내역서!F243</f>
        <v>0</v>
      </c>
      <c r="F15" s="9">
        <f t="shared" si="0"/>
        <v>0</v>
      </c>
      <c r="G15" s="9">
        <f>공종별내역서!H243</f>
        <v>0</v>
      </c>
      <c r="H15" s="9">
        <f t="shared" si="1"/>
        <v>0</v>
      </c>
      <c r="I15" s="9">
        <f>공종별내역서!J243</f>
        <v>0</v>
      </c>
      <c r="J15" s="9">
        <f t="shared" si="2"/>
        <v>0</v>
      </c>
      <c r="K15" s="9">
        <f t="shared" si="3"/>
        <v>0</v>
      </c>
      <c r="L15" s="9">
        <f t="shared" si="4"/>
        <v>0</v>
      </c>
      <c r="M15" s="7" t="s">
        <v>15</v>
      </c>
      <c r="N15" s="1" t="s">
        <v>590</v>
      </c>
      <c r="O15" s="1" t="s">
        <v>15</v>
      </c>
      <c r="P15" s="1" t="s">
        <v>503</v>
      </c>
      <c r="Q15" s="1" t="s">
        <v>15</v>
      </c>
      <c r="R15" s="2">
        <v>3</v>
      </c>
      <c r="S15" s="1" t="s">
        <v>15</v>
      </c>
      <c r="T15" s="5"/>
    </row>
    <row r="16" spans="1:20" ht="30" customHeight="1" x14ac:dyDescent="0.3">
      <c r="A16" s="7" t="s">
        <v>123</v>
      </c>
      <c r="B16" s="7" t="s">
        <v>15</v>
      </c>
      <c r="C16" s="7" t="s">
        <v>15</v>
      </c>
      <c r="D16" s="8">
        <v>1</v>
      </c>
      <c r="E16" s="9">
        <f>공종별내역서!F267</f>
        <v>0</v>
      </c>
      <c r="F16" s="9">
        <f t="shared" si="0"/>
        <v>0</v>
      </c>
      <c r="G16" s="9">
        <f>공종별내역서!H267</f>
        <v>0</v>
      </c>
      <c r="H16" s="9">
        <f t="shared" si="1"/>
        <v>0</v>
      </c>
      <c r="I16" s="9">
        <f>공종별내역서!J267</f>
        <v>0</v>
      </c>
      <c r="J16" s="9">
        <f t="shared" si="2"/>
        <v>0</v>
      </c>
      <c r="K16" s="9">
        <f t="shared" si="3"/>
        <v>0</v>
      </c>
      <c r="L16" s="9">
        <f t="shared" si="4"/>
        <v>0</v>
      </c>
      <c r="M16" s="7" t="s">
        <v>15</v>
      </c>
      <c r="N16" s="1" t="s">
        <v>591</v>
      </c>
      <c r="O16" s="1" t="s">
        <v>15</v>
      </c>
      <c r="P16" s="1" t="s">
        <v>503</v>
      </c>
      <c r="Q16" s="1" t="s">
        <v>15</v>
      </c>
      <c r="R16" s="2">
        <v>3</v>
      </c>
      <c r="S16" s="1" t="s">
        <v>15</v>
      </c>
      <c r="T16" s="5"/>
    </row>
    <row r="17" spans="1:20" ht="30" customHeight="1" x14ac:dyDescent="0.3">
      <c r="A17" s="7" t="s">
        <v>122</v>
      </c>
      <c r="B17" s="7" t="s">
        <v>15</v>
      </c>
      <c r="C17" s="7" t="s">
        <v>15</v>
      </c>
      <c r="D17" s="8">
        <v>1</v>
      </c>
      <c r="E17" s="9">
        <f>공종별내역서!F291</f>
        <v>0</v>
      </c>
      <c r="F17" s="9">
        <f t="shared" si="0"/>
        <v>0</v>
      </c>
      <c r="G17" s="9">
        <f>공종별내역서!H291</f>
        <v>0</v>
      </c>
      <c r="H17" s="9">
        <f t="shared" si="1"/>
        <v>0</v>
      </c>
      <c r="I17" s="9">
        <f>공종별내역서!J291</f>
        <v>0</v>
      </c>
      <c r="J17" s="9">
        <f t="shared" si="2"/>
        <v>0</v>
      </c>
      <c r="K17" s="9">
        <f t="shared" si="3"/>
        <v>0</v>
      </c>
      <c r="L17" s="9">
        <f t="shared" si="4"/>
        <v>0</v>
      </c>
      <c r="M17" s="7" t="s">
        <v>15</v>
      </c>
      <c r="N17" s="1" t="s">
        <v>630</v>
      </c>
      <c r="O17" s="1" t="s">
        <v>15</v>
      </c>
      <c r="P17" s="1" t="s">
        <v>503</v>
      </c>
      <c r="Q17" s="1" t="s">
        <v>15</v>
      </c>
      <c r="R17" s="2">
        <v>3</v>
      </c>
      <c r="S17" s="1" t="s">
        <v>15</v>
      </c>
      <c r="T17" s="5"/>
    </row>
    <row r="18" spans="1:20" ht="30" customHeight="1" x14ac:dyDescent="0.3">
      <c r="A18" s="7" t="s">
        <v>89</v>
      </c>
      <c r="B18" s="7" t="s">
        <v>15</v>
      </c>
      <c r="C18" s="7" t="s">
        <v>15</v>
      </c>
      <c r="D18" s="8">
        <v>1</v>
      </c>
      <c r="E18" s="9">
        <f>공종별내역서!F315</f>
        <v>0</v>
      </c>
      <c r="F18" s="9">
        <f t="shared" si="0"/>
        <v>0</v>
      </c>
      <c r="G18" s="9">
        <f>공종별내역서!H315</f>
        <v>0</v>
      </c>
      <c r="H18" s="9">
        <f t="shared" si="1"/>
        <v>0</v>
      </c>
      <c r="I18" s="9">
        <f>공종별내역서!J315</f>
        <v>0</v>
      </c>
      <c r="J18" s="9">
        <f t="shared" si="2"/>
        <v>0</v>
      </c>
      <c r="K18" s="9">
        <f t="shared" si="3"/>
        <v>0</v>
      </c>
      <c r="L18" s="9">
        <f t="shared" si="4"/>
        <v>0</v>
      </c>
      <c r="M18" s="7" t="s">
        <v>15</v>
      </c>
      <c r="N18" s="1" t="s">
        <v>632</v>
      </c>
      <c r="O18" s="1" t="s">
        <v>15</v>
      </c>
      <c r="P18" s="1" t="s">
        <v>503</v>
      </c>
      <c r="Q18" s="1" t="s">
        <v>15</v>
      </c>
      <c r="R18" s="2">
        <v>3</v>
      </c>
      <c r="S18" s="1" t="s">
        <v>15</v>
      </c>
      <c r="T18" s="5"/>
    </row>
    <row r="19" spans="1:20" ht="30" customHeight="1" x14ac:dyDescent="0.3">
      <c r="A19" s="7" t="s">
        <v>444</v>
      </c>
      <c r="B19" s="7" t="s">
        <v>15</v>
      </c>
      <c r="C19" s="7" t="s">
        <v>15</v>
      </c>
      <c r="D19" s="8">
        <v>1</v>
      </c>
      <c r="E19" s="9">
        <f>공종별내역서!F339</f>
        <v>0</v>
      </c>
      <c r="F19" s="9">
        <f t="shared" si="0"/>
        <v>0</v>
      </c>
      <c r="G19" s="9">
        <f>공종별내역서!H339</f>
        <v>0</v>
      </c>
      <c r="H19" s="9">
        <f t="shared" si="1"/>
        <v>0</v>
      </c>
      <c r="I19" s="9">
        <f>공종별내역서!J339</f>
        <v>0</v>
      </c>
      <c r="J19" s="9">
        <f t="shared" si="2"/>
        <v>0</v>
      </c>
      <c r="K19" s="9">
        <f t="shared" si="3"/>
        <v>0</v>
      </c>
      <c r="L19" s="9">
        <f t="shared" si="4"/>
        <v>0</v>
      </c>
      <c r="M19" s="7" t="s">
        <v>15</v>
      </c>
      <c r="N19" s="1" t="s">
        <v>631</v>
      </c>
      <c r="O19" s="1" t="s">
        <v>15</v>
      </c>
      <c r="P19" s="1" t="s">
        <v>503</v>
      </c>
      <c r="Q19" s="1" t="s">
        <v>15</v>
      </c>
      <c r="R19" s="2">
        <v>3</v>
      </c>
      <c r="S19" s="1" t="s">
        <v>15</v>
      </c>
      <c r="T19" s="5"/>
    </row>
    <row r="20" spans="1:20" ht="30" customHeight="1" x14ac:dyDescent="0.3">
      <c r="A20" s="7" t="s">
        <v>92</v>
      </c>
      <c r="B20" s="7" t="s">
        <v>15</v>
      </c>
      <c r="C20" s="7" t="s">
        <v>15</v>
      </c>
      <c r="D20" s="8">
        <v>1</v>
      </c>
      <c r="E20" s="9">
        <f>공종별내역서!F363</f>
        <v>0</v>
      </c>
      <c r="F20" s="9">
        <f t="shared" si="0"/>
        <v>0</v>
      </c>
      <c r="G20" s="9">
        <f>공종별내역서!H363</f>
        <v>0</v>
      </c>
      <c r="H20" s="9">
        <f t="shared" si="1"/>
        <v>0</v>
      </c>
      <c r="I20" s="9">
        <f>공종별내역서!J363</f>
        <v>0</v>
      </c>
      <c r="J20" s="9">
        <f t="shared" si="2"/>
        <v>0</v>
      </c>
      <c r="K20" s="9">
        <f t="shared" si="3"/>
        <v>0</v>
      </c>
      <c r="L20" s="9">
        <f t="shared" si="4"/>
        <v>0</v>
      </c>
      <c r="M20" s="7" t="s">
        <v>15</v>
      </c>
      <c r="N20" s="1" t="s">
        <v>643</v>
      </c>
      <c r="O20" s="1" t="s">
        <v>15</v>
      </c>
      <c r="P20" s="1" t="s">
        <v>503</v>
      </c>
      <c r="Q20" s="1" t="s">
        <v>15</v>
      </c>
      <c r="R20" s="2">
        <v>3</v>
      </c>
      <c r="S20" s="1" t="s">
        <v>15</v>
      </c>
      <c r="T20" s="5"/>
    </row>
    <row r="21" spans="1:20" ht="30" customHeight="1" x14ac:dyDescent="0.3">
      <c r="A21" s="7" t="s">
        <v>87</v>
      </c>
      <c r="B21" s="7" t="s">
        <v>15</v>
      </c>
      <c r="C21" s="7" t="s">
        <v>15</v>
      </c>
      <c r="D21" s="8">
        <v>1</v>
      </c>
      <c r="E21" s="9">
        <f>공종별내역서!F387</f>
        <v>0</v>
      </c>
      <c r="F21" s="9">
        <f t="shared" si="0"/>
        <v>0</v>
      </c>
      <c r="G21" s="9">
        <f>공종별내역서!H387</f>
        <v>0</v>
      </c>
      <c r="H21" s="9">
        <f t="shared" si="1"/>
        <v>0</v>
      </c>
      <c r="I21" s="9">
        <f>공종별내역서!J387</f>
        <v>0</v>
      </c>
      <c r="J21" s="9">
        <f t="shared" si="2"/>
        <v>0</v>
      </c>
      <c r="K21" s="9">
        <f t="shared" si="3"/>
        <v>0</v>
      </c>
      <c r="L21" s="9">
        <f t="shared" si="4"/>
        <v>0</v>
      </c>
      <c r="M21" s="7" t="s">
        <v>15</v>
      </c>
      <c r="N21" s="1" t="s">
        <v>622</v>
      </c>
      <c r="O21" s="1" t="s">
        <v>15</v>
      </c>
      <c r="P21" s="1" t="s">
        <v>503</v>
      </c>
      <c r="Q21" s="1" t="s">
        <v>15</v>
      </c>
      <c r="R21" s="2">
        <v>3</v>
      </c>
      <c r="S21" s="1" t="s">
        <v>15</v>
      </c>
      <c r="T21" s="5"/>
    </row>
    <row r="22" spans="1:20" ht="30" customHeight="1" x14ac:dyDescent="0.3">
      <c r="A22" s="7" t="s">
        <v>439</v>
      </c>
      <c r="B22" s="7" t="s">
        <v>15</v>
      </c>
      <c r="C22" s="7" t="s">
        <v>15</v>
      </c>
      <c r="D22" s="8">
        <v>1</v>
      </c>
      <c r="E22" s="9">
        <f>F23</f>
        <v>0</v>
      </c>
      <c r="F22" s="9">
        <f t="shared" si="0"/>
        <v>0</v>
      </c>
      <c r="G22" s="9">
        <f>H23</f>
        <v>0</v>
      </c>
      <c r="H22" s="9">
        <f t="shared" si="1"/>
        <v>0</v>
      </c>
      <c r="I22" s="9">
        <f>J23</f>
        <v>0</v>
      </c>
      <c r="J22" s="9">
        <f t="shared" si="2"/>
        <v>0</v>
      </c>
      <c r="K22" s="9">
        <f t="shared" si="3"/>
        <v>0</v>
      </c>
      <c r="L22" s="9">
        <f t="shared" si="4"/>
        <v>0</v>
      </c>
      <c r="M22" s="7" t="s">
        <v>15</v>
      </c>
      <c r="N22" s="1" t="s">
        <v>636</v>
      </c>
      <c r="O22" s="1" t="s">
        <v>15</v>
      </c>
      <c r="P22" s="1" t="s">
        <v>15</v>
      </c>
      <c r="Q22" s="1" t="s">
        <v>37</v>
      </c>
      <c r="R22" s="2">
        <v>2</v>
      </c>
      <c r="S22" s="1" t="s">
        <v>15</v>
      </c>
      <c r="T22" s="5">
        <f>L22*1</f>
        <v>0</v>
      </c>
    </row>
    <row r="23" spans="1:20" ht="30" customHeight="1" x14ac:dyDescent="0.3">
      <c r="A23" s="7" t="s">
        <v>90</v>
      </c>
      <c r="B23" s="7" t="s">
        <v>15</v>
      </c>
      <c r="C23" s="7" t="s">
        <v>15</v>
      </c>
      <c r="D23" s="8">
        <v>1</v>
      </c>
      <c r="E23" s="9">
        <f>공종별내역서!F411</f>
        <v>0</v>
      </c>
      <c r="F23" s="9">
        <f t="shared" si="0"/>
        <v>0</v>
      </c>
      <c r="G23" s="9">
        <f>공종별내역서!H411</f>
        <v>0</v>
      </c>
      <c r="H23" s="9">
        <f t="shared" si="1"/>
        <v>0</v>
      </c>
      <c r="I23" s="9">
        <f>공종별내역서!J411</f>
        <v>0</v>
      </c>
      <c r="J23" s="9">
        <f t="shared" si="2"/>
        <v>0</v>
      </c>
      <c r="K23" s="9">
        <f t="shared" si="3"/>
        <v>0</v>
      </c>
      <c r="L23" s="9">
        <f t="shared" si="4"/>
        <v>0</v>
      </c>
      <c r="M23" s="7" t="s">
        <v>15</v>
      </c>
      <c r="N23" s="1" t="s">
        <v>637</v>
      </c>
      <c r="O23" s="1" t="s">
        <v>15</v>
      </c>
      <c r="P23" s="1" t="s">
        <v>636</v>
      </c>
      <c r="Q23" s="1" t="s">
        <v>15</v>
      </c>
      <c r="R23" s="2">
        <v>3</v>
      </c>
      <c r="S23" s="1" t="s">
        <v>15</v>
      </c>
      <c r="T23" s="5"/>
    </row>
    <row r="24" spans="1:20" ht="30" customHeight="1" x14ac:dyDescent="0.3">
      <c r="A24" s="7" t="s">
        <v>440</v>
      </c>
      <c r="B24" s="7" t="s">
        <v>15</v>
      </c>
      <c r="C24" s="7" t="s">
        <v>15</v>
      </c>
      <c r="D24" s="8">
        <v>1</v>
      </c>
      <c r="E24" s="9">
        <f>F25</f>
        <v>0</v>
      </c>
      <c r="F24" s="9">
        <f t="shared" si="0"/>
        <v>0</v>
      </c>
      <c r="G24" s="9">
        <f>H25</f>
        <v>0</v>
      </c>
      <c r="H24" s="9">
        <f t="shared" si="1"/>
        <v>0</v>
      </c>
      <c r="I24" s="9">
        <f>J25</f>
        <v>0</v>
      </c>
      <c r="J24" s="9">
        <f t="shared" si="2"/>
        <v>0</v>
      </c>
      <c r="K24" s="9">
        <f t="shared" si="3"/>
        <v>0</v>
      </c>
      <c r="L24" s="9">
        <f t="shared" si="4"/>
        <v>0</v>
      </c>
      <c r="M24" s="7" t="s">
        <v>15</v>
      </c>
      <c r="N24" s="1" t="s">
        <v>628</v>
      </c>
      <c r="O24" s="1" t="s">
        <v>15</v>
      </c>
      <c r="P24" s="1" t="s">
        <v>17</v>
      </c>
      <c r="Q24" s="1" t="s">
        <v>15</v>
      </c>
      <c r="R24" s="2">
        <v>2</v>
      </c>
      <c r="S24" s="1" t="s">
        <v>15</v>
      </c>
      <c r="T24" s="5"/>
    </row>
    <row r="25" spans="1:20" ht="30" customHeight="1" x14ac:dyDescent="0.3">
      <c r="A25" s="7" t="s">
        <v>445</v>
      </c>
      <c r="B25" s="7" t="s">
        <v>15</v>
      </c>
      <c r="C25" s="7" t="s">
        <v>15</v>
      </c>
      <c r="D25" s="8">
        <v>1</v>
      </c>
      <c r="E25" s="9">
        <f>공종별내역서!F435</f>
        <v>0</v>
      </c>
      <c r="F25" s="9">
        <f t="shared" si="0"/>
        <v>0</v>
      </c>
      <c r="G25" s="9">
        <f>공종별내역서!H435</f>
        <v>0</v>
      </c>
      <c r="H25" s="9">
        <f t="shared" si="1"/>
        <v>0</v>
      </c>
      <c r="I25" s="9">
        <f>공종별내역서!J435</f>
        <v>0</v>
      </c>
      <c r="J25" s="9">
        <f t="shared" si="2"/>
        <v>0</v>
      </c>
      <c r="K25" s="9">
        <f t="shared" si="3"/>
        <v>0</v>
      </c>
      <c r="L25" s="9">
        <f t="shared" si="4"/>
        <v>0</v>
      </c>
      <c r="M25" s="7" t="s">
        <v>15</v>
      </c>
      <c r="N25" s="1" t="s">
        <v>629</v>
      </c>
      <c r="O25" s="1" t="s">
        <v>15</v>
      </c>
      <c r="P25" s="1" t="s">
        <v>628</v>
      </c>
      <c r="Q25" s="1" t="s">
        <v>15</v>
      </c>
      <c r="R25" s="2">
        <v>3</v>
      </c>
      <c r="S25" s="1" t="s">
        <v>15</v>
      </c>
      <c r="T25" s="5"/>
    </row>
    <row r="26" spans="1:20" ht="30" customHeight="1" x14ac:dyDescent="0.3">
      <c r="A26" s="7" t="str">
        <f>공종별내역서!A436</f>
        <v>010302  배기덕트공사</v>
      </c>
      <c r="B26" s="7"/>
      <c r="C26" s="7"/>
      <c r="D26" s="76">
        <v>1</v>
      </c>
      <c r="E26" s="9"/>
      <c r="F26" s="9"/>
      <c r="G26" s="9"/>
      <c r="H26" s="9"/>
      <c r="I26" s="9"/>
      <c r="J26" s="9"/>
      <c r="K26" s="9"/>
      <c r="L26" s="9"/>
      <c r="M26" s="7"/>
      <c r="N26" s="75"/>
      <c r="O26" s="75"/>
      <c r="P26" s="75"/>
      <c r="Q26" s="75"/>
      <c r="R26" s="2"/>
      <c r="S26" s="75"/>
      <c r="T26" s="5"/>
    </row>
    <row r="27" spans="1:20" ht="30" customHeight="1" x14ac:dyDescent="0.3">
      <c r="A27" s="7" t="s">
        <v>206</v>
      </c>
      <c r="B27" s="7"/>
      <c r="C27" s="7" t="s">
        <v>15</v>
      </c>
      <c r="D27" s="12">
        <v>1</v>
      </c>
      <c r="E27" s="9">
        <f>공종별내역서!F483</f>
        <v>0</v>
      </c>
      <c r="F27" s="9">
        <f>E27*D27</f>
        <v>0</v>
      </c>
      <c r="G27" s="9"/>
      <c r="H27" s="9">
        <f>G27*D27</f>
        <v>0</v>
      </c>
      <c r="I27" s="9">
        <f>공종별내역서!J460</f>
        <v>0</v>
      </c>
      <c r="J27" s="9">
        <f>I27*D27</f>
        <v>0</v>
      </c>
      <c r="K27" s="9">
        <f>E27+G27+I27</f>
        <v>0</v>
      </c>
      <c r="L27" s="9">
        <f>F27+H27+J27</f>
        <v>0</v>
      </c>
      <c r="M27" s="7" t="s">
        <v>15</v>
      </c>
      <c r="N27" s="1" t="s">
        <v>629</v>
      </c>
      <c r="O27" s="1" t="s">
        <v>15</v>
      </c>
      <c r="P27" s="1" t="s">
        <v>628</v>
      </c>
      <c r="Q27" s="1" t="s">
        <v>15</v>
      </c>
      <c r="R27" s="2">
        <v>3</v>
      </c>
      <c r="S27" s="1" t="s">
        <v>15</v>
      </c>
      <c r="T27" s="5"/>
    </row>
    <row r="28" spans="1:20" ht="30" customHeight="1" x14ac:dyDescent="0.3">
      <c r="A28" s="7" t="s">
        <v>103</v>
      </c>
      <c r="B28" s="8"/>
      <c r="C28" s="8"/>
      <c r="D28" s="8"/>
      <c r="E28" s="8"/>
      <c r="F28" s="9">
        <f>F5</f>
        <v>0</v>
      </c>
      <c r="G28" s="8"/>
      <c r="H28" s="9">
        <f>H5</f>
        <v>0</v>
      </c>
      <c r="I28" s="8"/>
      <c r="J28" s="9">
        <f>J5</f>
        <v>0</v>
      </c>
      <c r="K28" s="8"/>
      <c r="L28" s="9">
        <f>L5</f>
        <v>0</v>
      </c>
      <c r="M28" s="8"/>
      <c r="T28" s="4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7" type="noConversion"/>
  <pageMargins left="0.78736108541488647" right="0" top="0.39361110329627991" bottom="0.39361110329627991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483"/>
  <sheetViews>
    <sheetView view="pageBreakPreview" zoomScaleNormal="85" zoomScaleSheetLayoutView="100" workbookViewId="0">
      <selection sqref="A1:M1"/>
    </sheetView>
  </sheetViews>
  <sheetFormatPr defaultColWidth="9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30" t="s">
        <v>661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</row>
    <row r="2" spans="1:48" ht="30" customHeight="1" x14ac:dyDescent="0.3">
      <c r="A2" s="132" t="s">
        <v>258</v>
      </c>
      <c r="B2" s="132" t="s">
        <v>256</v>
      </c>
      <c r="C2" s="132" t="s">
        <v>3</v>
      </c>
      <c r="D2" s="132" t="s">
        <v>18</v>
      </c>
      <c r="E2" s="132" t="s">
        <v>466</v>
      </c>
      <c r="F2" s="132"/>
      <c r="G2" s="132" t="s">
        <v>468</v>
      </c>
      <c r="H2" s="132"/>
      <c r="I2" s="132" t="s">
        <v>257</v>
      </c>
      <c r="J2" s="132"/>
      <c r="K2" s="132" t="s">
        <v>255</v>
      </c>
      <c r="L2" s="132"/>
      <c r="M2" s="132" t="s">
        <v>483</v>
      </c>
      <c r="N2" s="134" t="s">
        <v>464</v>
      </c>
      <c r="O2" s="134" t="s">
        <v>14</v>
      </c>
      <c r="P2" s="134" t="s">
        <v>4</v>
      </c>
      <c r="Q2" s="134" t="s">
        <v>463</v>
      </c>
      <c r="R2" s="134" t="s">
        <v>6</v>
      </c>
      <c r="S2" s="134" t="s">
        <v>21</v>
      </c>
      <c r="T2" s="134" t="s">
        <v>12</v>
      </c>
      <c r="U2" s="134" t="s">
        <v>474</v>
      </c>
      <c r="V2" s="134" t="s">
        <v>471</v>
      </c>
      <c r="W2" s="134" t="s">
        <v>19</v>
      </c>
      <c r="X2" s="134" t="s">
        <v>472</v>
      </c>
      <c r="Y2" s="134" t="s">
        <v>469</v>
      </c>
      <c r="Z2" s="134" t="s">
        <v>475</v>
      </c>
      <c r="AA2" s="134" t="s">
        <v>485</v>
      </c>
      <c r="AB2" s="134" t="s">
        <v>479</v>
      </c>
      <c r="AC2" s="134" t="s">
        <v>477</v>
      </c>
      <c r="AD2" s="134" t="s">
        <v>476</v>
      </c>
      <c r="AE2" s="134" t="s">
        <v>486</v>
      </c>
      <c r="AF2" s="134" t="s">
        <v>478</v>
      </c>
      <c r="AG2" s="134" t="s">
        <v>480</v>
      </c>
      <c r="AH2" s="134" t="s">
        <v>482</v>
      </c>
      <c r="AI2" s="134" t="s">
        <v>488</v>
      </c>
      <c r="AJ2" s="134" t="s">
        <v>511</v>
      </c>
      <c r="AK2" s="134" t="s">
        <v>502</v>
      </c>
      <c r="AL2" s="134" t="s">
        <v>517</v>
      </c>
      <c r="AM2" s="134" t="s">
        <v>507</v>
      </c>
      <c r="AN2" s="134" t="s">
        <v>490</v>
      </c>
      <c r="AO2" s="134" t="s">
        <v>516</v>
      </c>
      <c r="AP2" s="134" t="s">
        <v>500</v>
      </c>
      <c r="AQ2" s="134" t="s">
        <v>518</v>
      </c>
      <c r="AR2" s="134" t="s">
        <v>509</v>
      </c>
      <c r="AS2" s="134" t="s">
        <v>484</v>
      </c>
      <c r="AT2" s="134" t="s">
        <v>467</v>
      </c>
      <c r="AU2" s="134" t="s">
        <v>497</v>
      </c>
      <c r="AV2" s="134" t="s">
        <v>512</v>
      </c>
    </row>
    <row r="3" spans="1:48" ht="30" customHeight="1" x14ac:dyDescent="0.3">
      <c r="A3" s="132"/>
      <c r="B3" s="132"/>
      <c r="C3" s="132"/>
      <c r="D3" s="132"/>
      <c r="E3" s="3" t="s">
        <v>481</v>
      </c>
      <c r="F3" s="3" t="s">
        <v>465</v>
      </c>
      <c r="G3" s="3" t="s">
        <v>481</v>
      </c>
      <c r="H3" s="3" t="s">
        <v>465</v>
      </c>
      <c r="I3" s="3" t="s">
        <v>481</v>
      </c>
      <c r="J3" s="3" t="s">
        <v>465</v>
      </c>
      <c r="K3" s="3" t="s">
        <v>481</v>
      </c>
      <c r="L3" s="3" t="s">
        <v>465</v>
      </c>
      <c r="M3" s="132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4"/>
      <c r="AE3" s="134"/>
      <c r="AF3" s="134"/>
      <c r="AG3" s="134"/>
      <c r="AH3" s="134"/>
      <c r="AI3" s="134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</row>
    <row r="4" spans="1:48" ht="30" customHeight="1" x14ac:dyDescent="0.3">
      <c r="A4" s="7" t="s">
        <v>94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"/>
      <c r="O4" s="2"/>
      <c r="P4" s="2"/>
      <c r="Q4" s="1" t="s">
        <v>510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30" customHeight="1" x14ac:dyDescent="0.3">
      <c r="A5" s="7" t="s">
        <v>65</v>
      </c>
      <c r="B5" s="7" t="s">
        <v>250</v>
      </c>
      <c r="C5" s="7" t="s">
        <v>8</v>
      </c>
      <c r="D5" s="8">
        <v>4</v>
      </c>
      <c r="E5" s="10"/>
      <c r="F5" s="10"/>
      <c r="G5" s="10"/>
      <c r="H5" s="10"/>
      <c r="I5" s="10"/>
      <c r="J5" s="10"/>
      <c r="K5" s="10"/>
      <c r="L5" s="10"/>
      <c r="M5" s="7" t="s">
        <v>515</v>
      </c>
      <c r="N5" s="1" t="s">
        <v>335</v>
      </c>
      <c r="O5" s="1" t="s">
        <v>15</v>
      </c>
      <c r="P5" s="1" t="s">
        <v>15</v>
      </c>
      <c r="Q5" s="1" t="s">
        <v>510</v>
      </c>
      <c r="R5" s="1" t="s">
        <v>5</v>
      </c>
      <c r="S5" s="1" t="s">
        <v>9</v>
      </c>
      <c r="T5" s="1" t="s">
        <v>9</v>
      </c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1" t="s">
        <v>15</v>
      </c>
      <c r="AS5" s="1" t="s">
        <v>15</v>
      </c>
      <c r="AT5" s="2"/>
      <c r="AU5" s="1" t="s">
        <v>158</v>
      </c>
      <c r="AV5" s="2">
        <v>4</v>
      </c>
    </row>
    <row r="6" spans="1:48" ht="30" customHeight="1" x14ac:dyDescent="0.3">
      <c r="A6" s="7" t="s">
        <v>65</v>
      </c>
      <c r="B6" s="7" t="s">
        <v>252</v>
      </c>
      <c r="C6" s="7" t="s">
        <v>8</v>
      </c>
      <c r="D6" s="8">
        <v>2</v>
      </c>
      <c r="E6" s="10"/>
      <c r="F6" s="10"/>
      <c r="G6" s="10"/>
      <c r="H6" s="10"/>
      <c r="I6" s="10"/>
      <c r="J6" s="10"/>
      <c r="K6" s="10"/>
      <c r="L6" s="10"/>
      <c r="M6" s="7" t="s">
        <v>508</v>
      </c>
      <c r="N6" s="1" t="s">
        <v>323</v>
      </c>
      <c r="O6" s="1" t="s">
        <v>15</v>
      </c>
      <c r="P6" s="1" t="s">
        <v>15</v>
      </c>
      <c r="Q6" s="1" t="s">
        <v>510</v>
      </c>
      <c r="R6" s="1" t="s">
        <v>5</v>
      </c>
      <c r="S6" s="1" t="s">
        <v>9</v>
      </c>
      <c r="T6" s="1" t="s">
        <v>9</v>
      </c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1" t="s">
        <v>15</v>
      </c>
      <c r="AS6" s="1" t="s">
        <v>15</v>
      </c>
      <c r="AT6" s="2"/>
      <c r="AU6" s="1" t="s">
        <v>137</v>
      </c>
      <c r="AV6" s="2">
        <v>5</v>
      </c>
    </row>
    <row r="7" spans="1:48" ht="30" customHeight="1" x14ac:dyDescent="0.3">
      <c r="A7" s="7" t="s">
        <v>251</v>
      </c>
      <c r="B7" s="7" t="s">
        <v>493</v>
      </c>
      <c r="C7" s="7" t="s">
        <v>16</v>
      </c>
      <c r="D7" s="8">
        <v>709</v>
      </c>
      <c r="E7" s="10"/>
      <c r="F7" s="10"/>
      <c r="G7" s="10"/>
      <c r="H7" s="10"/>
      <c r="I7" s="10"/>
      <c r="J7" s="10"/>
      <c r="K7" s="10"/>
      <c r="L7" s="10"/>
      <c r="M7" s="7" t="s">
        <v>506</v>
      </c>
      <c r="N7" s="1" t="s">
        <v>339</v>
      </c>
      <c r="O7" s="1" t="s">
        <v>15</v>
      </c>
      <c r="P7" s="1" t="s">
        <v>15</v>
      </c>
      <c r="Q7" s="1" t="s">
        <v>510</v>
      </c>
      <c r="R7" s="1" t="s">
        <v>5</v>
      </c>
      <c r="S7" s="1" t="s">
        <v>9</v>
      </c>
      <c r="T7" s="1" t="s">
        <v>9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1" t="s">
        <v>15</v>
      </c>
      <c r="AS7" s="1" t="s">
        <v>15</v>
      </c>
      <c r="AT7" s="2"/>
      <c r="AU7" s="1" t="s">
        <v>152</v>
      </c>
      <c r="AV7" s="2">
        <v>6</v>
      </c>
    </row>
    <row r="8" spans="1:48" ht="30" customHeight="1" x14ac:dyDescent="0.3">
      <c r="A8" s="7" t="s">
        <v>513</v>
      </c>
      <c r="B8" s="7" t="s">
        <v>498</v>
      </c>
      <c r="C8" s="7" t="s">
        <v>16</v>
      </c>
      <c r="D8" s="8">
        <v>573</v>
      </c>
      <c r="E8" s="10"/>
      <c r="F8" s="10"/>
      <c r="G8" s="10"/>
      <c r="H8" s="10"/>
      <c r="I8" s="10"/>
      <c r="J8" s="10"/>
      <c r="K8" s="10"/>
      <c r="L8" s="10"/>
      <c r="M8" s="7" t="s">
        <v>501</v>
      </c>
      <c r="N8" s="1" t="s">
        <v>326</v>
      </c>
      <c r="O8" s="1" t="s">
        <v>15</v>
      </c>
      <c r="P8" s="1" t="s">
        <v>15</v>
      </c>
      <c r="Q8" s="1" t="s">
        <v>510</v>
      </c>
      <c r="R8" s="1" t="s">
        <v>5</v>
      </c>
      <c r="S8" s="1" t="s">
        <v>9</v>
      </c>
      <c r="T8" s="1" t="s">
        <v>9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1" t="s">
        <v>15</v>
      </c>
      <c r="AS8" s="1" t="s">
        <v>15</v>
      </c>
      <c r="AT8" s="2"/>
      <c r="AU8" s="1" t="s">
        <v>141</v>
      </c>
      <c r="AV8" s="2">
        <v>7</v>
      </c>
    </row>
    <row r="9" spans="1:48" ht="30" customHeight="1" x14ac:dyDescent="0.3">
      <c r="A9" s="7" t="s">
        <v>425</v>
      </c>
      <c r="B9" s="7" t="s">
        <v>504</v>
      </c>
      <c r="C9" s="7" t="s">
        <v>20</v>
      </c>
      <c r="D9" s="8">
        <v>3</v>
      </c>
      <c r="E9" s="10"/>
      <c r="F9" s="10"/>
      <c r="G9" s="10"/>
      <c r="H9" s="10"/>
      <c r="I9" s="10"/>
      <c r="J9" s="10"/>
      <c r="K9" s="10"/>
      <c r="L9" s="10"/>
      <c r="M9" s="7" t="s">
        <v>505</v>
      </c>
      <c r="N9" s="1" t="s">
        <v>233</v>
      </c>
      <c r="O9" s="1" t="s">
        <v>15</v>
      </c>
      <c r="P9" s="1" t="s">
        <v>15</v>
      </c>
      <c r="Q9" s="1" t="s">
        <v>510</v>
      </c>
      <c r="R9" s="1" t="s">
        <v>5</v>
      </c>
      <c r="S9" s="1" t="s">
        <v>9</v>
      </c>
      <c r="T9" s="1" t="s">
        <v>9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1" t="s">
        <v>15</v>
      </c>
      <c r="AS9" s="1" t="s">
        <v>15</v>
      </c>
      <c r="AT9" s="2"/>
      <c r="AU9" s="1" t="s">
        <v>72</v>
      </c>
      <c r="AV9" s="2">
        <v>97</v>
      </c>
    </row>
    <row r="10" spans="1:48" ht="30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48" ht="30" customHeight="1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48" ht="30" customHeight="1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48" ht="30" customHeight="1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48" ht="30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48" ht="30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48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48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48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48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48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48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48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48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48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48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48" ht="30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48" ht="30" customHeight="1" x14ac:dyDescent="0.3">
      <c r="A27" s="7" t="s">
        <v>103</v>
      </c>
      <c r="B27" s="8"/>
      <c r="C27" s="8"/>
      <c r="D27" s="8"/>
      <c r="E27" s="8"/>
      <c r="F27" s="10"/>
      <c r="G27" s="8"/>
      <c r="H27" s="10"/>
      <c r="I27" s="8"/>
      <c r="J27" s="10"/>
      <c r="K27" s="8"/>
      <c r="L27" s="10"/>
      <c r="M27" s="8"/>
      <c r="N27" t="s">
        <v>494</v>
      </c>
    </row>
    <row r="28" spans="1:48" ht="30" customHeight="1" x14ac:dyDescent="0.3">
      <c r="A28" s="7" t="s">
        <v>98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2"/>
      <c r="O28" s="2"/>
      <c r="P28" s="2"/>
      <c r="Q28" s="1" t="s">
        <v>499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30" customHeight="1" x14ac:dyDescent="0.3">
      <c r="A29" s="7" t="s">
        <v>514</v>
      </c>
      <c r="B29" s="7" t="s">
        <v>254</v>
      </c>
      <c r="C29" s="7" t="s">
        <v>2</v>
      </c>
      <c r="D29" s="8">
        <v>1404</v>
      </c>
      <c r="E29" s="10"/>
      <c r="F29" s="10"/>
      <c r="G29" s="10"/>
      <c r="H29" s="10"/>
      <c r="I29" s="10"/>
      <c r="J29" s="10"/>
      <c r="K29" s="10"/>
      <c r="L29" s="10"/>
      <c r="M29" s="7" t="s">
        <v>15</v>
      </c>
      <c r="N29" s="1" t="s">
        <v>218</v>
      </c>
      <c r="O29" s="1" t="s">
        <v>15</v>
      </c>
      <c r="P29" s="1" t="s">
        <v>15</v>
      </c>
      <c r="Q29" s="1" t="s">
        <v>499</v>
      </c>
      <c r="R29" s="1" t="s">
        <v>9</v>
      </c>
      <c r="S29" s="1" t="s">
        <v>9</v>
      </c>
      <c r="T29" s="1" t="s">
        <v>5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1" t="s">
        <v>15</v>
      </c>
      <c r="AS29" s="1" t="s">
        <v>15</v>
      </c>
      <c r="AT29" s="2"/>
      <c r="AU29" s="1" t="s">
        <v>77</v>
      </c>
      <c r="AV29" s="2">
        <v>102</v>
      </c>
    </row>
    <row r="30" spans="1:48" ht="30" customHeight="1" x14ac:dyDescent="0.3">
      <c r="A30" s="7" t="s">
        <v>253</v>
      </c>
      <c r="B30" s="7" t="s">
        <v>487</v>
      </c>
      <c r="C30" s="7" t="s">
        <v>10</v>
      </c>
      <c r="D30" s="8">
        <v>1.34</v>
      </c>
      <c r="E30" s="10"/>
      <c r="F30" s="10"/>
      <c r="G30" s="10"/>
      <c r="H30" s="10"/>
      <c r="I30" s="10"/>
      <c r="J30" s="10"/>
      <c r="K30" s="10"/>
      <c r="L30" s="10"/>
      <c r="M30" s="7" t="s">
        <v>489</v>
      </c>
      <c r="N30" s="1" t="s">
        <v>328</v>
      </c>
      <c r="O30" s="1" t="s">
        <v>15</v>
      </c>
      <c r="P30" s="1" t="s">
        <v>15</v>
      </c>
      <c r="Q30" s="1" t="s">
        <v>499</v>
      </c>
      <c r="R30" s="1" t="s">
        <v>5</v>
      </c>
      <c r="S30" s="1" t="s">
        <v>9</v>
      </c>
      <c r="T30" s="1" t="s">
        <v>9</v>
      </c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1" t="s">
        <v>15</v>
      </c>
      <c r="AS30" s="1" t="s">
        <v>15</v>
      </c>
      <c r="AT30" s="2"/>
      <c r="AU30" s="1" t="s">
        <v>136</v>
      </c>
      <c r="AV30" s="2">
        <v>111</v>
      </c>
    </row>
    <row r="31" spans="1:48" ht="30" customHeight="1" x14ac:dyDescent="0.3">
      <c r="A31" s="7" t="s">
        <v>491</v>
      </c>
      <c r="B31" s="7" t="s">
        <v>492</v>
      </c>
      <c r="C31" s="7" t="s">
        <v>10</v>
      </c>
      <c r="D31" s="8">
        <v>1.34</v>
      </c>
      <c r="E31" s="10"/>
      <c r="F31" s="10"/>
      <c r="G31" s="10"/>
      <c r="H31" s="10"/>
      <c r="I31" s="10"/>
      <c r="J31" s="10"/>
      <c r="K31" s="10"/>
      <c r="L31" s="10"/>
      <c r="M31" s="7" t="s">
        <v>495</v>
      </c>
      <c r="N31" s="1" t="s">
        <v>324</v>
      </c>
      <c r="O31" s="1" t="s">
        <v>15</v>
      </c>
      <c r="P31" s="1" t="s">
        <v>15</v>
      </c>
      <c r="Q31" s="1" t="s">
        <v>499</v>
      </c>
      <c r="R31" s="1" t="s">
        <v>5</v>
      </c>
      <c r="S31" s="1" t="s">
        <v>9</v>
      </c>
      <c r="T31" s="1" t="s">
        <v>9</v>
      </c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1" t="s">
        <v>15</v>
      </c>
      <c r="AS31" s="1" t="s">
        <v>15</v>
      </c>
      <c r="AT31" s="2"/>
      <c r="AU31" s="1" t="s">
        <v>160</v>
      </c>
      <c r="AV31" s="2">
        <v>104</v>
      </c>
    </row>
    <row r="32" spans="1:48" ht="30" customHeight="1" x14ac:dyDescent="0.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ht="30" customHeight="1" x14ac:dyDescent="0.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ht="30" customHeight="1" x14ac:dyDescent="0.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ht="30" customHeight="1" x14ac:dyDescent="0.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ht="30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ht="30" customHeight="1" x14ac:dyDescent="0.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ht="30" customHeight="1" x14ac:dyDescent="0.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ht="30" customHeight="1" x14ac:dyDescent="0.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ht="30" customHeight="1" x14ac:dyDescent="0.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ht="30" customHeight="1" x14ac:dyDescent="0.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ht="30" customHeight="1" x14ac:dyDescent="0.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ht="30" customHeight="1" x14ac:dyDescent="0.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ht="30" customHeight="1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ht="30" customHeight="1" x14ac:dyDescent="0.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ht="30" customHeight="1" x14ac:dyDescent="0.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ht="30" customHeight="1" x14ac:dyDescent="0.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ht="30" customHeight="1" x14ac:dyDescent="0.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48" ht="30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48" ht="30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48" ht="30" customHeight="1" x14ac:dyDescent="0.3">
      <c r="A51" s="7" t="s">
        <v>103</v>
      </c>
      <c r="B51" s="8"/>
      <c r="C51" s="8"/>
      <c r="D51" s="8"/>
      <c r="E51" s="8"/>
      <c r="F51" s="10"/>
      <c r="G51" s="8"/>
      <c r="H51" s="10"/>
      <c r="I51" s="8"/>
      <c r="J51" s="10"/>
      <c r="K51" s="8"/>
      <c r="L51" s="10"/>
      <c r="M51" s="8"/>
      <c r="N51" t="s">
        <v>494</v>
      </c>
    </row>
    <row r="52" spans="1:48" ht="30" customHeight="1" x14ac:dyDescent="0.3">
      <c r="A52" s="7" t="s">
        <v>115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2"/>
      <c r="O52" s="2"/>
      <c r="P52" s="2"/>
      <c r="Q52" s="1" t="s">
        <v>496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ht="30" customHeight="1" x14ac:dyDescent="0.3">
      <c r="A53" s="7" t="s">
        <v>427</v>
      </c>
      <c r="B53" s="7" t="s">
        <v>93</v>
      </c>
      <c r="C53" s="7" t="s">
        <v>16</v>
      </c>
      <c r="D53" s="8">
        <v>15</v>
      </c>
      <c r="E53" s="10"/>
      <c r="F53" s="10"/>
      <c r="G53" s="10"/>
      <c r="H53" s="10"/>
      <c r="I53" s="10"/>
      <c r="J53" s="10"/>
      <c r="K53" s="10"/>
      <c r="L53" s="10"/>
      <c r="M53" s="7" t="s">
        <v>531</v>
      </c>
      <c r="N53" s="1" t="s">
        <v>336</v>
      </c>
      <c r="O53" s="1" t="s">
        <v>15</v>
      </c>
      <c r="P53" s="1" t="s">
        <v>15</v>
      </c>
      <c r="Q53" s="1" t="s">
        <v>496</v>
      </c>
      <c r="R53" s="1" t="s">
        <v>5</v>
      </c>
      <c r="S53" s="1" t="s">
        <v>9</v>
      </c>
      <c r="T53" s="1" t="s">
        <v>9</v>
      </c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1" t="s">
        <v>15</v>
      </c>
      <c r="AS53" s="1" t="s">
        <v>15</v>
      </c>
      <c r="AT53" s="2"/>
      <c r="AU53" s="1" t="s">
        <v>159</v>
      </c>
      <c r="AV53" s="2">
        <v>93</v>
      </c>
    </row>
    <row r="54" spans="1:48" ht="30" customHeight="1" x14ac:dyDescent="0.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48" ht="30" customHeight="1" x14ac:dyDescent="0.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1:48" ht="30" customHeight="1" x14ac:dyDescent="0.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1:48" ht="30" customHeight="1" x14ac:dyDescent="0.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48" ht="30" customHeight="1" x14ac:dyDescent="0.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48" ht="30" customHeight="1" x14ac:dyDescent="0.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48" ht="30" customHeight="1" x14ac:dyDescent="0.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48" ht="30" customHeight="1" x14ac:dyDescent="0.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48" ht="30" customHeight="1" x14ac:dyDescent="0.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48" ht="30" customHeight="1" x14ac:dyDescent="0.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48" ht="30" customHeight="1" x14ac:dyDescent="0.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48" ht="30" customHeight="1" x14ac:dyDescent="0.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48" ht="30" customHeight="1" x14ac:dyDescent="0.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48" ht="30" customHeight="1" x14ac:dyDescent="0.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48" ht="30" customHeight="1" x14ac:dyDescent="0.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48" ht="30" customHeight="1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48" ht="30" customHeight="1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48" ht="30" customHeight="1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48" ht="30" customHeight="1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48" ht="30" customHeight="1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48" ht="30" customHeight="1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48" ht="30" customHeight="1" x14ac:dyDescent="0.3">
      <c r="A75" s="7" t="s">
        <v>103</v>
      </c>
      <c r="B75" s="8"/>
      <c r="C75" s="8"/>
      <c r="D75" s="8"/>
      <c r="E75" s="8"/>
      <c r="F75" s="10"/>
      <c r="G75" s="8"/>
      <c r="H75" s="10"/>
      <c r="I75" s="8"/>
      <c r="J75" s="10"/>
      <c r="K75" s="8"/>
      <c r="L75" s="10"/>
      <c r="M75" s="8"/>
      <c r="N75" t="s">
        <v>494</v>
      </c>
    </row>
    <row r="76" spans="1:48" ht="30" customHeight="1" x14ac:dyDescent="0.3">
      <c r="A76" s="7" t="s">
        <v>110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2"/>
      <c r="O76" s="2"/>
      <c r="P76" s="2"/>
      <c r="Q76" s="1" t="s">
        <v>523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</row>
    <row r="77" spans="1:48" ht="30" customHeight="1" x14ac:dyDescent="0.3">
      <c r="A77" s="7" t="s">
        <v>204</v>
      </c>
      <c r="B77" s="7" t="s">
        <v>527</v>
      </c>
      <c r="C77" s="7" t="s">
        <v>16</v>
      </c>
      <c r="D77" s="8">
        <v>94</v>
      </c>
      <c r="E77" s="10"/>
      <c r="F77" s="10"/>
      <c r="G77" s="10"/>
      <c r="H77" s="10"/>
      <c r="I77" s="10"/>
      <c r="J77" s="10"/>
      <c r="K77" s="10"/>
      <c r="L77" s="10"/>
      <c r="M77" s="7" t="s">
        <v>535</v>
      </c>
      <c r="N77" s="1" t="s">
        <v>338</v>
      </c>
      <c r="O77" s="1" t="s">
        <v>15</v>
      </c>
      <c r="P77" s="1" t="s">
        <v>15</v>
      </c>
      <c r="Q77" s="1" t="s">
        <v>523</v>
      </c>
      <c r="R77" s="1" t="s">
        <v>5</v>
      </c>
      <c r="S77" s="1" t="s">
        <v>9</v>
      </c>
      <c r="T77" s="1" t="s">
        <v>9</v>
      </c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1" t="s">
        <v>15</v>
      </c>
      <c r="AS77" s="1" t="s">
        <v>15</v>
      </c>
      <c r="AT77" s="2"/>
      <c r="AU77" s="1" t="s">
        <v>138</v>
      </c>
      <c r="AV77" s="2">
        <v>17</v>
      </c>
    </row>
    <row r="78" spans="1:48" ht="30" customHeight="1" x14ac:dyDescent="0.3">
      <c r="A78" s="7" t="s">
        <v>539</v>
      </c>
      <c r="B78" s="7" t="s">
        <v>203</v>
      </c>
      <c r="C78" s="7" t="s">
        <v>16</v>
      </c>
      <c r="D78" s="8">
        <v>94</v>
      </c>
      <c r="E78" s="10"/>
      <c r="F78" s="10"/>
      <c r="G78" s="10"/>
      <c r="H78" s="10"/>
      <c r="I78" s="10"/>
      <c r="J78" s="10"/>
      <c r="K78" s="10"/>
      <c r="L78" s="10"/>
      <c r="M78" s="7" t="s">
        <v>546</v>
      </c>
      <c r="N78" s="1" t="s">
        <v>325</v>
      </c>
      <c r="O78" s="1" t="s">
        <v>15</v>
      </c>
      <c r="P78" s="1" t="s">
        <v>15</v>
      </c>
      <c r="Q78" s="1" t="s">
        <v>523</v>
      </c>
      <c r="R78" s="1" t="s">
        <v>5</v>
      </c>
      <c r="S78" s="1" t="s">
        <v>9</v>
      </c>
      <c r="T78" s="1" t="s">
        <v>9</v>
      </c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1" t="s">
        <v>15</v>
      </c>
      <c r="AS78" s="1" t="s">
        <v>15</v>
      </c>
      <c r="AT78" s="2"/>
      <c r="AU78" s="1" t="s">
        <v>145</v>
      </c>
      <c r="AV78" s="2">
        <v>16</v>
      </c>
    </row>
    <row r="79" spans="1:48" ht="30" customHeight="1" x14ac:dyDescent="0.3">
      <c r="A79" s="7" t="s">
        <v>424</v>
      </c>
      <c r="B79" s="7" t="s">
        <v>419</v>
      </c>
      <c r="C79" s="7" t="s">
        <v>16</v>
      </c>
      <c r="D79" s="8">
        <v>93</v>
      </c>
      <c r="E79" s="10"/>
      <c r="F79" s="10"/>
      <c r="G79" s="10"/>
      <c r="H79" s="10"/>
      <c r="I79" s="10"/>
      <c r="J79" s="10"/>
      <c r="K79" s="10"/>
      <c r="L79" s="10"/>
      <c r="M79" s="7" t="s">
        <v>521</v>
      </c>
      <c r="N79" s="1" t="s">
        <v>327</v>
      </c>
      <c r="O79" s="1" t="s">
        <v>15</v>
      </c>
      <c r="P79" s="1" t="s">
        <v>15</v>
      </c>
      <c r="Q79" s="1" t="s">
        <v>523</v>
      </c>
      <c r="R79" s="1" t="s">
        <v>5</v>
      </c>
      <c r="S79" s="1" t="s">
        <v>9</v>
      </c>
      <c r="T79" s="1" t="s">
        <v>9</v>
      </c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1" t="s">
        <v>15</v>
      </c>
      <c r="AS79" s="1" t="s">
        <v>15</v>
      </c>
      <c r="AT79" s="2"/>
      <c r="AU79" s="1" t="s">
        <v>148</v>
      </c>
      <c r="AV79" s="2">
        <v>18</v>
      </c>
    </row>
    <row r="80" spans="1:48" ht="30" customHeight="1" x14ac:dyDescent="0.3">
      <c r="A80" s="7" t="s">
        <v>433</v>
      </c>
      <c r="B80" s="7" t="s">
        <v>459</v>
      </c>
      <c r="C80" s="7" t="s">
        <v>16</v>
      </c>
      <c r="D80" s="8">
        <v>120</v>
      </c>
      <c r="E80" s="10"/>
      <c r="F80" s="10"/>
      <c r="G80" s="10"/>
      <c r="H80" s="10"/>
      <c r="I80" s="10"/>
      <c r="J80" s="10"/>
      <c r="K80" s="10"/>
      <c r="L80" s="10"/>
      <c r="M80" s="7" t="s">
        <v>529</v>
      </c>
      <c r="N80" s="1" t="s">
        <v>329</v>
      </c>
      <c r="O80" s="1" t="s">
        <v>15</v>
      </c>
      <c r="P80" s="1" t="s">
        <v>15</v>
      </c>
      <c r="Q80" s="1" t="s">
        <v>523</v>
      </c>
      <c r="R80" s="1" t="s">
        <v>5</v>
      </c>
      <c r="S80" s="1" t="s">
        <v>9</v>
      </c>
      <c r="T80" s="1" t="s">
        <v>9</v>
      </c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1" t="s">
        <v>15</v>
      </c>
      <c r="AS80" s="1" t="s">
        <v>15</v>
      </c>
      <c r="AT80" s="2"/>
      <c r="AU80" s="1" t="s">
        <v>139</v>
      </c>
      <c r="AV80" s="2">
        <v>105</v>
      </c>
    </row>
    <row r="81" spans="1:48" ht="30" customHeight="1" x14ac:dyDescent="0.3">
      <c r="A81" s="7" t="s">
        <v>420</v>
      </c>
      <c r="B81" s="7" t="s">
        <v>422</v>
      </c>
      <c r="C81" s="7" t="s">
        <v>16</v>
      </c>
      <c r="D81" s="8">
        <v>120</v>
      </c>
      <c r="E81" s="10"/>
      <c r="F81" s="10"/>
      <c r="G81" s="10"/>
      <c r="H81" s="10"/>
      <c r="I81" s="10"/>
      <c r="J81" s="10"/>
      <c r="K81" s="10"/>
      <c r="L81" s="10"/>
      <c r="M81" s="7" t="s">
        <v>550</v>
      </c>
      <c r="N81" s="1" t="s">
        <v>332</v>
      </c>
      <c r="O81" s="1" t="s">
        <v>15</v>
      </c>
      <c r="P81" s="1" t="s">
        <v>15</v>
      </c>
      <c r="Q81" s="1" t="s">
        <v>523</v>
      </c>
      <c r="R81" s="1" t="s">
        <v>5</v>
      </c>
      <c r="S81" s="1" t="s">
        <v>9</v>
      </c>
      <c r="T81" s="1" t="s">
        <v>9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1" t="s">
        <v>15</v>
      </c>
      <c r="AS81" s="1" t="s">
        <v>15</v>
      </c>
      <c r="AT81" s="2"/>
      <c r="AU81" s="1" t="s">
        <v>150</v>
      </c>
      <c r="AV81" s="2">
        <v>132</v>
      </c>
    </row>
    <row r="82" spans="1:48" ht="30" customHeight="1" x14ac:dyDescent="0.3">
      <c r="A82" s="7" t="s">
        <v>312</v>
      </c>
      <c r="B82" s="7" t="s">
        <v>112</v>
      </c>
      <c r="C82" s="7" t="s">
        <v>16</v>
      </c>
      <c r="D82" s="8">
        <v>42</v>
      </c>
      <c r="E82" s="10"/>
      <c r="F82" s="10"/>
      <c r="G82" s="10"/>
      <c r="H82" s="10"/>
      <c r="I82" s="10"/>
      <c r="J82" s="10"/>
      <c r="K82" s="10"/>
      <c r="L82" s="10"/>
      <c r="M82" s="7" t="s">
        <v>530</v>
      </c>
      <c r="N82" s="1" t="s">
        <v>330</v>
      </c>
      <c r="O82" s="1" t="s">
        <v>15</v>
      </c>
      <c r="P82" s="1" t="s">
        <v>15</v>
      </c>
      <c r="Q82" s="1" t="s">
        <v>523</v>
      </c>
      <c r="R82" s="1" t="s">
        <v>5</v>
      </c>
      <c r="S82" s="1" t="s">
        <v>9</v>
      </c>
      <c r="T82" s="1" t="s">
        <v>9</v>
      </c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1" t="s">
        <v>15</v>
      </c>
      <c r="AS82" s="1" t="s">
        <v>15</v>
      </c>
      <c r="AT82" s="2"/>
      <c r="AU82" s="1" t="s">
        <v>147</v>
      </c>
      <c r="AV82" s="2">
        <v>19</v>
      </c>
    </row>
    <row r="83" spans="1:48" ht="30" customHeight="1" x14ac:dyDescent="0.3">
      <c r="A83" s="7" t="s">
        <v>312</v>
      </c>
      <c r="B83" s="7" t="s">
        <v>113</v>
      </c>
      <c r="C83" s="7" t="s">
        <v>16</v>
      </c>
      <c r="D83" s="8">
        <v>29</v>
      </c>
      <c r="E83" s="10"/>
      <c r="F83" s="10"/>
      <c r="G83" s="10"/>
      <c r="H83" s="10"/>
      <c r="I83" s="10"/>
      <c r="J83" s="10"/>
      <c r="K83" s="10"/>
      <c r="L83" s="10"/>
      <c r="M83" s="7" t="s">
        <v>540</v>
      </c>
      <c r="N83" s="1" t="s">
        <v>331</v>
      </c>
      <c r="O83" s="1" t="s">
        <v>15</v>
      </c>
      <c r="P83" s="1" t="s">
        <v>15</v>
      </c>
      <c r="Q83" s="1" t="s">
        <v>523</v>
      </c>
      <c r="R83" s="1" t="s">
        <v>5</v>
      </c>
      <c r="S83" s="1" t="s">
        <v>9</v>
      </c>
      <c r="T83" s="1" t="s">
        <v>9</v>
      </c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1" t="s">
        <v>15</v>
      </c>
      <c r="AS83" s="1" t="s">
        <v>15</v>
      </c>
      <c r="AT83" s="2"/>
      <c r="AU83" s="1" t="s">
        <v>149</v>
      </c>
      <c r="AV83" s="2">
        <v>20</v>
      </c>
    </row>
    <row r="84" spans="1:48" ht="30" customHeight="1" x14ac:dyDescent="0.3">
      <c r="A84" s="7" t="s">
        <v>311</v>
      </c>
      <c r="B84" s="7" t="s">
        <v>67</v>
      </c>
      <c r="C84" s="7" t="s">
        <v>16</v>
      </c>
      <c r="D84" s="8">
        <v>43</v>
      </c>
      <c r="E84" s="10"/>
      <c r="F84" s="10"/>
      <c r="G84" s="10"/>
      <c r="H84" s="10"/>
      <c r="I84" s="10"/>
      <c r="J84" s="10"/>
      <c r="K84" s="10"/>
      <c r="L84" s="10"/>
      <c r="M84" s="7" t="s">
        <v>549</v>
      </c>
      <c r="N84" s="1" t="s">
        <v>334</v>
      </c>
      <c r="O84" s="1" t="s">
        <v>15</v>
      </c>
      <c r="P84" s="1" t="s">
        <v>15</v>
      </c>
      <c r="Q84" s="1" t="s">
        <v>523</v>
      </c>
      <c r="R84" s="1" t="s">
        <v>5</v>
      </c>
      <c r="S84" s="1" t="s">
        <v>9</v>
      </c>
      <c r="T84" s="1" t="s">
        <v>9</v>
      </c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1" t="s">
        <v>15</v>
      </c>
      <c r="AS84" s="1" t="s">
        <v>15</v>
      </c>
      <c r="AT84" s="2"/>
      <c r="AU84" s="1" t="s">
        <v>140</v>
      </c>
      <c r="AV84" s="2">
        <v>21</v>
      </c>
    </row>
    <row r="85" spans="1:48" ht="30" customHeight="1" x14ac:dyDescent="0.3">
      <c r="A85" s="7" t="s">
        <v>434</v>
      </c>
      <c r="B85" s="7" t="s">
        <v>333</v>
      </c>
      <c r="C85" s="7" t="s">
        <v>16</v>
      </c>
      <c r="D85" s="8">
        <v>78</v>
      </c>
      <c r="E85" s="10"/>
      <c r="F85" s="10"/>
      <c r="G85" s="10"/>
      <c r="H85" s="10"/>
      <c r="I85" s="10"/>
      <c r="J85" s="10"/>
      <c r="K85" s="10"/>
      <c r="L85" s="10"/>
      <c r="M85" s="7" t="s">
        <v>543</v>
      </c>
      <c r="N85" s="1" t="s">
        <v>337</v>
      </c>
      <c r="O85" s="1" t="s">
        <v>15</v>
      </c>
      <c r="P85" s="1" t="s">
        <v>15</v>
      </c>
      <c r="Q85" s="1" t="s">
        <v>523</v>
      </c>
      <c r="R85" s="1" t="s">
        <v>5</v>
      </c>
      <c r="S85" s="1" t="s">
        <v>9</v>
      </c>
      <c r="T85" s="1" t="s">
        <v>9</v>
      </c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1" t="s">
        <v>15</v>
      </c>
      <c r="AS85" s="1" t="s">
        <v>15</v>
      </c>
      <c r="AT85" s="2"/>
      <c r="AU85" s="1" t="s">
        <v>142</v>
      </c>
      <c r="AV85" s="2">
        <v>22</v>
      </c>
    </row>
    <row r="86" spans="1:48" ht="30" customHeight="1" x14ac:dyDescent="0.3">
      <c r="A86" s="7" t="s">
        <v>426</v>
      </c>
      <c r="B86" s="7" t="s">
        <v>66</v>
      </c>
      <c r="C86" s="7" t="s">
        <v>16</v>
      </c>
      <c r="D86" s="8">
        <v>3</v>
      </c>
      <c r="E86" s="10"/>
      <c r="F86" s="10"/>
      <c r="G86" s="10"/>
      <c r="H86" s="10"/>
      <c r="I86" s="10"/>
      <c r="J86" s="10"/>
      <c r="K86" s="10"/>
      <c r="L86" s="10"/>
      <c r="M86" s="7" t="s">
        <v>545</v>
      </c>
      <c r="N86" s="1" t="s">
        <v>341</v>
      </c>
      <c r="O86" s="1" t="s">
        <v>15</v>
      </c>
      <c r="P86" s="1" t="s">
        <v>15</v>
      </c>
      <c r="Q86" s="1" t="s">
        <v>523</v>
      </c>
      <c r="R86" s="1" t="s">
        <v>5</v>
      </c>
      <c r="S86" s="1" t="s">
        <v>9</v>
      </c>
      <c r="T86" s="1" t="s">
        <v>9</v>
      </c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1" t="s">
        <v>15</v>
      </c>
      <c r="AS86" s="1" t="s">
        <v>15</v>
      </c>
      <c r="AT86" s="2"/>
      <c r="AU86" s="1" t="s">
        <v>143</v>
      </c>
      <c r="AV86" s="2">
        <v>108</v>
      </c>
    </row>
    <row r="87" spans="1:48" ht="30" customHeight="1" x14ac:dyDescent="0.3">
      <c r="A87" s="7" t="s">
        <v>428</v>
      </c>
      <c r="B87" s="7" t="s">
        <v>107</v>
      </c>
      <c r="C87" s="7" t="s">
        <v>16</v>
      </c>
      <c r="D87" s="8">
        <v>12</v>
      </c>
      <c r="E87" s="10"/>
      <c r="F87" s="10"/>
      <c r="G87" s="10"/>
      <c r="H87" s="10"/>
      <c r="I87" s="10"/>
      <c r="J87" s="10"/>
      <c r="K87" s="10"/>
      <c r="L87" s="10"/>
      <c r="M87" s="7" t="s">
        <v>532</v>
      </c>
      <c r="N87" s="1" t="s">
        <v>346</v>
      </c>
      <c r="O87" s="1" t="s">
        <v>15</v>
      </c>
      <c r="P87" s="1" t="s">
        <v>15</v>
      </c>
      <c r="Q87" s="1" t="s">
        <v>523</v>
      </c>
      <c r="R87" s="1" t="s">
        <v>5</v>
      </c>
      <c r="S87" s="1" t="s">
        <v>9</v>
      </c>
      <c r="T87" s="1" t="s">
        <v>9</v>
      </c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1" t="s">
        <v>15</v>
      </c>
      <c r="AS87" s="1" t="s">
        <v>15</v>
      </c>
      <c r="AT87" s="2"/>
      <c r="AU87" s="1" t="s">
        <v>164</v>
      </c>
      <c r="AV87" s="2">
        <v>23</v>
      </c>
    </row>
    <row r="88" spans="1:48" ht="30" customHeight="1" x14ac:dyDescent="0.3">
      <c r="A88" s="7" t="s">
        <v>430</v>
      </c>
      <c r="B88" s="7" t="s">
        <v>68</v>
      </c>
      <c r="C88" s="7" t="s">
        <v>16</v>
      </c>
      <c r="D88" s="8">
        <v>116</v>
      </c>
      <c r="E88" s="10"/>
      <c r="F88" s="10"/>
      <c r="G88" s="10"/>
      <c r="H88" s="10"/>
      <c r="I88" s="10"/>
      <c r="J88" s="10"/>
      <c r="K88" s="10"/>
      <c r="L88" s="10"/>
      <c r="M88" s="7" t="s">
        <v>519</v>
      </c>
      <c r="N88" s="1" t="s">
        <v>345</v>
      </c>
      <c r="O88" s="1" t="s">
        <v>15</v>
      </c>
      <c r="P88" s="1" t="s">
        <v>15</v>
      </c>
      <c r="Q88" s="1" t="s">
        <v>523</v>
      </c>
      <c r="R88" s="1" t="s">
        <v>5</v>
      </c>
      <c r="S88" s="1" t="s">
        <v>9</v>
      </c>
      <c r="T88" s="1" t="s">
        <v>9</v>
      </c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1" t="s">
        <v>15</v>
      </c>
      <c r="AS88" s="1" t="s">
        <v>15</v>
      </c>
      <c r="AT88" s="2"/>
      <c r="AU88" s="1" t="s">
        <v>155</v>
      </c>
      <c r="AV88" s="2">
        <v>24</v>
      </c>
    </row>
    <row r="89" spans="1:48" ht="30" customHeight="1" x14ac:dyDescent="0.3">
      <c r="A89" s="7" t="s">
        <v>312</v>
      </c>
      <c r="B89" s="7" t="s">
        <v>461</v>
      </c>
      <c r="C89" s="7" t="s">
        <v>16</v>
      </c>
      <c r="D89" s="8">
        <v>99</v>
      </c>
      <c r="E89" s="10"/>
      <c r="F89" s="10"/>
      <c r="G89" s="10"/>
      <c r="H89" s="10"/>
      <c r="I89" s="10"/>
      <c r="J89" s="10"/>
      <c r="K89" s="10"/>
      <c r="L89" s="10"/>
      <c r="M89" s="7" t="s">
        <v>544</v>
      </c>
      <c r="N89" s="1" t="s">
        <v>347</v>
      </c>
      <c r="O89" s="1" t="s">
        <v>15</v>
      </c>
      <c r="P89" s="1" t="s">
        <v>15</v>
      </c>
      <c r="Q89" s="1" t="s">
        <v>523</v>
      </c>
      <c r="R89" s="1" t="s">
        <v>5</v>
      </c>
      <c r="S89" s="1" t="s">
        <v>9</v>
      </c>
      <c r="T89" s="1" t="s">
        <v>9</v>
      </c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1" t="s">
        <v>15</v>
      </c>
      <c r="AS89" s="1" t="s">
        <v>15</v>
      </c>
      <c r="AT89" s="2"/>
      <c r="AU89" s="1" t="s">
        <v>144</v>
      </c>
      <c r="AV89" s="2">
        <v>25</v>
      </c>
    </row>
    <row r="90" spans="1:48" ht="30" customHeight="1" x14ac:dyDescent="0.3">
      <c r="A90" s="7" t="s">
        <v>312</v>
      </c>
      <c r="B90" s="7" t="s">
        <v>460</v>
      </c>
      <c r="C90" s="7" t="s">
        <v>16</v>
      </c>
      <c r="D90" s="8">
        <v>32</v>
      </c>
      <c r="E90" s="10"/>
      <c r="F90" s="10"/>
      <c r="G90" s="10"/>
      <c r="H90" s="10"/>
      <c r="I90" s="10"/>
      <c r="J90" s="10"/>
      <c r="K90" s="10"/>
      <c r="L90" s="10"/>
      <c r="M90" s="7" t="s">
        <v>547</v>
      </c>
      <c r="N90" s="1" t="s">
        <v>370</v>
      </c>
      <c r="O90" s="1" t="s">
        <v>15</v>
      </c>
      <c r="P90" s="1" t="s">
        <v>15</v>
      </c>
      <c r="Q90" s="1" t="s">
        <v>523</v>
      </c>
      <c r="R90" s="1" t="s">
        <v>5</v>
      </c>
      <c r="S90" s="1" t="s">
        <v>9</v>
      </c>
      <c r="T90" s="1" t="s">
        <v>9</v>
      </c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1" t="s">
        <v>15</v>
      </c>
      <c r="AS90" s="1" t="s">
        <v>15</v>
      </c>
      <c r="AT90" s="2"/>
      <c r="AU90" s="1" t="s">
        <v>161</v>
      </c>
      <c r="AV90" s="2">
        <v>26</v>
      </c>
    </row>
    <row r="91" spans="1:48" ht="30" customHeight="1" x14ac:dyDescent="0.3">
      <c r="A91" s="7" t="s">
        <v>528</v>
      </c>
      <c r="B91" s="7" t="s">
        <v>423</v>
      </c>
      <c r="C91" s="7" t="s">
        <v>16</v>
      </c>
      <c r="D91" s="8">
        <v>5</v>
      </c>
      <c r="E91" s="10"/>
      <c r="F91" s="10"/>
      <c r="G91" s="10"/>
      <c r="H91" s="10"/>
      <c r="I91" s="10"/>
      <c r="J91" s="10"/>
      <c r="K91" s="10"/>
      <c r="L91" s="10"/>
      <c r="M91" s="7" t="s">
        <v>548</v>
      </c>
      <c r="N91" s="1" t="s">
        <v>362</v>
      </c>
      <c r="O91" s="1" t="s">
        <v>15</v>
      </c>
      <c r="P91" s="1" t="s">
        <v>15</v>
      </c>
      <c r="Q91" s="1" t="s">
        <v>523</v>
      </c>
      <c r="R91" s="1" t="s">
        <v>5</v>
      </c>
      <c r="S91" s="1" t="s">
        <v>9</v>
      </c>
      <c r="T91" s="1" t="s">
        <v>9</v>
      </c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1" t="s">
        <v>15</v>
      </c>
      <c r="AS91" s="1" t="s">
        <v>15</v>
      </c>
      <c r="AT91" s="2"/>
      <c r="AU91" s="1" t="s">
        <v>154</v>
      </c>
      <c r="AV91" s="2">
        <v>27</v>
      </c>
    </row>
    <row r="92" spans="1:48" ht="30" customHeight="1" x14ac:dyDescent="0.3">
      <c r="A92" s="7" t="s">
        <v>528</v>
      </c>
      <c r="B92" s="7" t="s">
        <v>85</v>
      </c>
      <c r="C92" s="7" t="s">
        <v>16</v>
      </c>
      <c r="D92" s="8">
        <v>33</v>
      </c>
      <c r="E92" s="10"/>
      <c r="F92" s="10"/>
      <c r="G92" s="10"/>
      <c r="H92" s="10"/>
      <c r="I92" s="10"/>
      <c r="J92" s="10"/>
      <c r="K92" s="10"/>
      <c r="L92" s="10"/>
      <c r="M92" s="7" t="s">
        <v>533</v>
      </c>
      <c r="N92" s="1" t="s">
        <v>348</v>
      </c>
      <c r="O92" s="1" t="s">
        <v>15</v>
      </c>
      <c r="P92" s="1" t="s">
        <v>15</v>
      </c>
      <c r="Q92" s="1" t="s">
        <v>523</v>
      </c>
      <c r="R92" s="1" t="s">
        <v>5</v>
      </c>
      <c r="S92" s="1" t="s">
        <v>9</v>
      </c>
      <c r="T92" s="1" t="s">
        <v>9</v>
      </c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1" t="s">
        <v>15</v>
      </c>
      <c r="AS92" s="1" t="s">
        <v>15</v>
      </c>
      <c r="AT92" s="2"/>
      <c r="AU92" s="1" t="s">
        <v>151</v>
      </c>
      <c r="AV92" s="2">
        <v>28</v>
      </c>
    </row>
    <row r="93" spans="1:48" ht="30" customHeight="1" x14ac:dyDescent="0.3">
      <c r="A93" s="7" t="s">
        <v>99</v>
      </c>
      <c r="B93" s="7" t="s">
        <v>525</v>
      </c>
      <c r="C93" s="7" t="s">
        <v>16</v>
      </c>
      <c r="D93" s="8">
        <v>20</v>
      </c>
      <c r="E93" s="10"/>
      <c r="F93" s="10"/>
      <c r="G93" s="10"/>
      <c r="H93" s="10"/>
      <c r="I93" s="10"/>
      <c r="J93" s="10"/>
      <c r="K93" s="10"/>
      <c r="L93" s="10"/>
      <c r="M93" s="7" t="s">
        <v>526</v>
      </c>
      <c r="N93" s="1" t="s">
        <v>358</v>
      </c>
      <c r="O93" s="1" t="s">
        <v>15</v>
      </c>
      <c r="P93" s="1" t="s">
        <v>15</v>
      </c>
      <c r="Q93" s="1" t="s">
        <v>523</v>
      </c>
      <c r="R93" s="1" t="s">
        <v>5</v>
      </c>
      <c r="S93" s="1" t="s">
        <v>9</v>
      </c>
      <c r="T93" s="1" t="s">
        <v>9</v>
      </c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1" t="s">
        <v>15</v>
      </c>
      <c r="AS93" s="1" t="s">
        <v>15</v>
      </c>
      <c r="AT93" s="2"/>
      <c r="AU93" s="1" t="s">
        <v>146</v>
      </c>
      <c r="AV93" s="2">
        <v>30</v>
      </c>
    </row>
    <row r="94" spans="1:48" ht="30" customHeight="1" x14ac:dyDescent="0.3">
      <c r="A94" s="7" t="s">
        <v>263</v>
      </c>
      <c r="B94" s="7" t="s">
        <v>431</v>
      </c>
      <c r="C94" s="7" t="s">
        <v>16</v>
      </c>
      <c r="D94" s="8">
        <v>86</v>
      </c>
      <c r="E94" s="10"/>
      <c r="F94" s="10"/>
      <c r="G94" s="10"/>
      <c r="H94" s="10"/>
      <c r="I94" s="10"/>
      <c r="J94" s="10"/>
      <c r="K94" s="10"/>
      <c r="L94" s="10"/>
      <c r="M94" s="7" t="s">
        <v>534</v>
      </c>
      <c r="N94" s="1" t="s">
        <v>349</v>
      </c>
      <c r="O94" s="1" t="s">
        <v>15</v>
      </c>
      <c r="P94" s="1" t="s">
        <v>15</v>
      </c>
      <c r="Q94" s="1" t="s">
        <v>523</v>
      </c>
      <c r="R94" s="1" t="s">
        <v>5</v>
      </c>
      <c r="S94" s="1" t="s">
        <v>9</v>
      </c>
      <c r="T94" s="1" t="s">
        <v>9</v>
      </c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1" t="s">
        <v>15</v>
      </c>
      <c r="AS94" s="1" t="s">
        <v>15</v>
      </c>
      <c r="AT94" s="2"/>
      <c r="AU94" s="1" t="s">
        <v>162</v>
      </c>
      <c r="AV94" s="2">
        <v>31</v>
      </c>
    </row>
    <row r="95" spans="1:48" ht="30" customHeight="1" x14ac:dyDescent="0.3">
      <c r="A95" s="7" t="s">
        <v>536</v>
      </c>
      <c r="B95" s="7" t="s">
        <v>421</v>
      </c>
      <c r="C95" s="7" t="s">
        <v>16</v>
      </c>
      <c r="D95" s="8">
        <v>11</v>
      </c>
      <c r="E95" s="10"/>
      <c r="F95" s="10"/>
      <c r="G95" s="10"/>
      <c r="H95" s="10"/>
      <c r="I95" s="10"/>
      <c r="J95" s="10"/>
      <c r="K95" s="10"/>
      <c r="L95" s="10"/>
      <c r="M95" s="7" t="s">
        <v>537</v>
      </c>
      <c r="N95" s="1" t="s">
        <v>354</v>
      </c>
      <c r="O95" s="1" t="s">
        <v>15</v>
      </c>
      <c r="P95" s="1" t="s">
        <v>15</v>
      </c>
      <c r="Q95" s="1" t="s">
        <v>523</v>
      </c>
      <c r="R95" s="1" t="s">
        <v>5</v>
      </c>
      <c r="S95" s="1" t="s">
        <v>9</v>
      </c>
      <c r="T95" s="1" t="s">
        <v>9</v>
      </c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1" t="s">
        <v>15</v>
      </c>
      <c r="AS95" s="1" t="s">
        <v>15</v>
      </c>
      <c r="AT95" s="2"/>
      <c r="AU95" s="1" t="s">
        <v>153</v>
      </c>
      <c r="AV95" s="2">
        <v>32</v>
      </c>
    </row>
    <row r="96" spans="1:48" ht="30" customHeight="1" x14ac:dyDescent="0.3">
      <c r="A96" s="7" t="s">
        <v>536</v>
      </c>
      <c r="B96" s="7" t="s">
        <v>417</v>
      </c>
      <c r="C96" s="7" t="s">
        <v>16</v>
      </c>
      <c r="D96" s="8">
        <v>23</v>
      </c>
      <c r="E96" s="10"/>
      <c r="F96" s="10"/>
      <c r="G96" s="10"/>
      <c r="H96" s="10"/>
      <c r="I96" s="10"/>
      <c r="J96" s="10"/>
      <c r="K96" s="10"/>
      <c r="L96" s="10"/>
      <c r="M96" s="7" t="s">
        <v>520</v>
      </c>
      <c r="N96" s="1" t="s">
        <v>350</v>
      </c>
      <c r="O96" s="1" t="s">
        <v>15</v>
      </c>
      <c r="P96" s="1" t="s">
        <v>15</v>
      </c>
      <c r="Q96" s="1" t="s">
        <v>523</v>
      </c>
      <c r="R96" s="1" t="s">
        <v>5</v>
      </c>
      <c r="S96" s="1" t="s">
        <v>9</v>
      </c>
      <c r="T96" s="1" t="s">
        <v>9</v>
      </c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1" t="s">
        <v>15</v>
      </c>
      <c r="AS96" s="1" t="s">
        <v>15</v>
      </c>
      <c r="AT96" s="2"/>
      <c r="AU96" s="1" t="s">
        <v>156</v>
      </c>
      <c r="AV96" s="2">
        <v>33</v>
      </c>
    </row>
    <row r="97" spans="1:48" ht="30" customHeight="1" x14ac:dyDescent="0.3">
      <c r="A97" s="7" t="s">
        <v>264</v>
      </c>
      <c r="B97" s="7" t="s">
        <v>429</v>
      </c>
      <c r="C97" s="7" t="s">
        <v>11</v>
      </c>
      <c r="D97" s="8">
        <v>11</v>
      </c>
      <c r="E97" s="10"/>
      <c r="F97" s="10"/>
      <c r="G97" s="10"/>
      <c r="H97" s="10"/>
      <c r="I97" s="10"/>
      <c r="J97" s="10"/>
      <c r="K97" s="10"/>
      <c r="L97" s="10"/>
      <c r="M97" s="7" t="s">
        <v>522</v>
      </c>
      <c r="N97" s="1" t="s">
        <v>367</v>
      </c>
      <c r="O97" s="1" t="s">
        <v>15</v>
      </c>
      <c r="P97" s="1" t="s">
        <v>15</v>
      </c>
      <c r="Q97" s="1" t="s">
        <v>523</v>
      </c>
      <c r="R97" s="1" t="s">
        <v>5</v>
      </c>
      <c r="S97" s="1" t="s">
        <v>9</v>
      </c>
      <c r="T97" s="1" t="s">
        <v>9</v>
      </c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1" t="s">
        <v>15</v>
      </c>
      <c r="AS97" s="1" t="s">
        <v>15</v>
      </c>
      <c r="AT97" s="2"/>
      <c r="AU97" s="1" t="s">
        <v>165</v>
      </c>
      <c r="AV97" s="2">
        <v>107</v>
      </c>
    </row>
    <row r="98" spans="1:48" ht="30" customHeight="1" x14ac:dyDescent="0.3">
      <c r="A98" s="7" t="s">
        <v>524</v>
      </c>
      <c r="B98" s="7" t="s">
        <v>100</v>
      </c>
      <c r="C98" s="7" t="s">
        <v>11</v>
      </c>
      <c r="D98" s="8">
        <v>154</v>
      </c>
      <c r="E98" s="10"/>
      <c r="F98" s="10"/>
      <c r="G98" s="10"/>
      <c r="H98" s="10"/>
      <c r="I98" s="10"/>
      <c r="J98" s="10"/>
      <c r="K98" s="10"/>
      <c r="L98" s="10"/>
      <c r="M98" s="7" t="s">
        <v>538</v>
      </c>
      <c r="N98" s="1" t="s">
        <v>365</v>
      </c>
      <c r="O98" s="1" t="s">
        <v>15</v>
      </c>
      <c r="P98" s="1" t="s">
        <v>15</v>
      </c>
      <c r="Q98" s="1" t="s">
        <v>523</v>
      </c>
      <c r="R98" s="1" t="s">
        <v>5</v>
      </c>
      <c r="S98" s="1" t="s">
        <v>9</v>
      </c>
      <c r="T98" s="1" t="s">
        <v>9</v>
      </c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1" t="s">
        <v>15</v>
      </c>
      <c r="AS98" s="1" t="s">
        <v>15</v>
      </c>
      <c r="AT98" s="2"/>
      <c r="AU98" s="1" t="s">
        <v>157</v>
      </c>
      <c r="AV98" s="2">
        <v>29</v>
      </c>
    </row>
    <row r="99" spans="1:48" ht="30" customHeight="1" x14ac:dyDescent="0.3">
      <c r="A99" s="7" t="s">
        <v>265</v>
      </c>
      <c r="B99" s="7" t="s">
        <v>7</v>
      </c>
      <c r="C99" s="7" t="s">
        <v>16</v>
      </c>
      <c r="D99" s="8">
        <v>58</v>
      </c>
      <c r="E99" s="10"/>
      <c r="F99" s="10"/>
      <c r="G99" s="10"/>
      <c r="H99" s="10"/>
      <c r="I99" s="10"/>
      <c r="J99" s="10"/>
      <c r="K99" s="10"/>
      <c r="L99" s="10"/>
      <c r="M99" s="7" t="s">
        <v>13</v>
      </c>
      <c r="N99" s="1" t="s">
        <v>232</v>
      </c>
      <c r="O99" s="1" t="s">
        <v>15</v>
      </c>
      <c r="P99" s="1" t="s">
        <v>15</v>
      </c>
      <c r="Q99" s="1" t="s">
        <v>523</v>
      </c>
      <c r="R99" s="1" t="s">
        <v>9</v>
      </c>
      <c r="S99" s="1" t="s">
        <v>9</v>
      </c>
      <c r="T99" s="1" t="s">
        <v>5</v>
      </c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1" t="s">
        <v>15</v>
      </c>
      <c r="AS99" s="1" t="s">
        <v>15</v>
      </c>
      <c r="AT99" s="2"/>
      <c r="AU99" s="1" t="s">
        <v>81</v>
      </c>
      <c r="AV99" s="2">
        <v>12</v>
      </c>
    </row>
    <row r="100" spans="1:48" ht="30" customHeight="1" x14ac:dyDescent="0.3">
      <c r="A100" s="7" t="s">
        <v>541</v>
      </c>
      <c r="B100" s="7" t="s">
        <v>432</v>
      </c>
      <c r="C100" s="7" t="s">
        <v>16</v>
      </c>
      <c r="D100" s="8">
        <v>54</v>
      </c>
      <c r="E100" s="10"/>
      <c r="F100" s="10"/>
      <c r="G100" s="10"/>
      <c r="H100" s="10"/>
      <c r="I100" s="10"/>
      <c r="J100" s="10"/>
      <c r="K100" s="10"/>
      <c r="L100" s="10"/>
      <c r="M100" s="7" t="s">
        <v>13</v>
      </c>
      <c r="N100" s="1" t="s">
        <v>219</v>
      </c>
      <c r="O100" s="1" t="s">
        <v>15</v>
      </c>
      <c r="P100" s="1" t="s">
        <v>15</v>
      </c>
      <c r="Q100" s="1" t="s">
        <v>523</v>
      </c>
      <c r="R100" s="1" t="s">
        <v>9</v>
      </c>
      <c r="S100" s="1" t="s">
        <v>9</v>
      </c>
      <c r="T100" s="1" t="s">
        <v>5</v>
      </c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1" t="s">
        <v>15</v>
      </c>
      <c r="AS100" s="1" t="s">
        <v>15</v>
      </c>
      <c r="AT100" s="2"/>
      <c r="AU100" s="1" t="s">
        <v>80</v>
      </c>
      <c r="AV100" s="2">
        <v>85</v>
      </c>
    </row>
    <row r="101" spans="1:48" ht="30" customHeight="1" x14ac:dyDescent="0.3">
      <c r="A101" s="7" t="s">
        <v>542</v>
      </c>
      <c r="B101" s="7" t="s">
        <v>267</v>
      </c>
      <c r="C101" s="7" t="s">
        <v>29</v>
      </c>
      <c r="D101" s="8">
        <v>1</v>
      </c>
      <c r="E101" s="10"/>
      <c r="F101" s="10"/>
      <c r="G101" s="10"/>
      <c r="H101" s="10"/>
      <c r="I101" s="10"/>
      <c r="J101" s="10"/>
      <c r="K101" s="10"/>
      <c r="L101" s="10"/>
      <c r="M101" s="7" t="s">
        <v>39</v>
      </c>
      <c r="N101" s="1" t="s">
        <v>236</v>
      </c>
      <c r="O101" s="1" t="s">
        <v>15</v>
      </c>
      <c r="P101" s="1" t="s">
        <v>15</v>
      </c>
      <c r="Q101" s="1" t="s">
        <v>523</v>
      </c>
      <c r="R101" s="1" t="s">
        <v>9</v>
      </c>
      <c r="S101" s="1" t="s">
        <v>9</v>
      </c>
      <c r="T101" s="1" t="s">
        <v>5</v>
      </c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1" t="s">
        <v>15</v>
      </c>
      <c r="AS101" s="1" t="s">
        <v>15</v>
      </c>
      <c r="AT101" s="2"/>
      <c r="AU101" s="1" t="s">
        <v>76</v>
      </c>
      <c r="AV101" s="2">
        <v>14</v>
      </c>
    </row>
    <row r="102" spans="1:48" ht="30" customHeight="1" x14ac:dyDescent="0.3">
      <c r="A102" s="7" t="s">
        <v>266</v>
      </c>
      <c r="B102" s="7" t="s">
        <v>269</v>
      </c>
      <c r="C102" s="7" t="s">
        <v>29</v>
      </c>
      <c r="D102" s="8">
        <v>1</v>
      </c>
      <c r="E102" s="10"/>
      <c r="F102" s="10"/>
      <c r="G102" s="10"/>
      <c r="H102" s="10"/>
      <c r="I102" s="10"/>
      <c r="J102" s="10"/>
      <c r="K102" s="10"/>
      <c r="L102" s="10"/>
      <c r="M102" s="7" t="s">
        <v>13</v>
      </c>
      <c r="N102" s="1" t="s">
        <v>216</v>
      </c>
      <c r="O102" s="1" t="s">
        <v>15</v>
      </c>
      <c r="P102" s="1" t="s">
        <v>15</v>
      </c>
      <c r="Q102" s="1" t="s">
        <v>523</v>
      </c>
      <c r="R102" s="1" t="s">
        <v>9</v>
      </c>
      <c r="S102" s="1" t="s">
        <v>9</v>
      </c>
      <c r="T102" s="1" t="s">
        <v>5</v>
      </c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1" t="s">
        <v>15</v>
      </c>
      <c r="AS102" s="1" t="s">
        <v>15</v>
      </c>
      <c r="AT102" s="2"/>
      <c r="AU102" s="1" t="s">
        <v>78</v>
      </c>
      <c r="AV102" s="2">
        <v>80</v>
      </c>
    </row>
    <row r="103" spans="1:48" ht="30" customHeight="1" x14ac:dyDescent="0.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</row>
    <row r="104" spans="1:48" ht="30" customHeight="1" x14ac:dyDescent="0.3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</row>
    <row r="105" spans="1:48" ht="30" customHeight="1" x14ac:dyDescent="0.3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</row>
    <row r="106" spans="1:48" ht="30" customHeight="1" x14ac:dyDescent="0.3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</row>
    <row r="107" spans="1:48" ht="30" customHeight="1" x14ac:dyDescent="0.3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</row>
    <row r="108" spans="1:48" ht="30" customHeight="1" x14ac:dyDescent="0.3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</row>
    <row r="109" spans="1:48" ht="30" customHeight="1" x14ac:dyDescent="0.3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</row>
    <row r="110" spans="1:48" ht="30" customHeight="1" x14ac:dyDescent="0.3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</row>
    <row r="111" spans="1:48" ht="30" customHeight="1" x14ac:dyDescent="0.3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</row>
    <row r="112" spans="1:48" ht="30" customHeight="1" x14ac:dyDescent="0.3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</row>
    <row r="113" spans="1:48" ht="30" customHeight="1" x14ac:dyDescent="0.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</row>
    <row r="114" spans="1:48" ht="30" customHeight="1" x14ac:dyDescent="0.3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</row>
    <row r="115" spans="1:48" ht="30" customHeight="1" x14ac:dyDescent="0.3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</row>
    <row r="116" spans="1:48" ht="30" customHeight="1" x14ac:dyDescent="0.3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</row>
    <row r="117" spans="1:48" ht="30" customHeight="1" x14ac:dyDescent="0.3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</row>
    <row r="118" spans="1:48" ht="30" customHeight="1" x14ac:dyDescent="0.3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</row>
    <row r="119" spans="1:48" ht="30" customHeight="1" x14ac:dyDescent="0.3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</row>
    <row r="120" spans="1:48" ht="30" customHeight="1" x14ac:dyDescent="0.3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</row>
    <row r="121" spans="1:48" ht="30" customHeight="1" x14ac:dyDescent="0.3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</row>
    <row r="122" spans="1:48" ht="30" customHeight="1" x14ac:dyDescent="0.3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</row>
    <row r="123" spans="1:48" ht="30" customHeight="1" x14ac:dyDescent="0.3">
      <c r="A123" s="7" t="s">
        <v>103</v>
      </c>
      <c r="B123" s="8"/>
      <c r="C123" s="8"/>
      <c r="D123" s="8"/>
      <c r="E123" s="8"/>
      <c r="F123" s="10"/>
      <c r="G123" s="8"/>
      <c r="H123" s="10"/>
      <c r="I123" s="8"/>
      <c r="J123" s="10"/>
      <c r="K123" s="8"/>
      <c r="L123" s="10"/>
      <c r="M123" s="8"/>
      <c r="N123" t="s">
        <v>494</v>
      </c>
    </row>
    <row r="124" spans="1:48" ht="30" customHeight="1" x14ac:dyDescent="0.3">
      <c r="A124" s="7" t="s">
        <v>97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2"/>
      <c r="O124" s="2"/>
      <c r="P124" s="2"/>
      <c r="Q124" s="1" t="s">
        <v>558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</row>
    <row r="125" spans="1:48" ht="30" customHeight="1" x14ac:dyDescent="0.3">
      <c r="A125" s="7" t="s">
        <v>101</v>
      </c>
      <c r="B125" s="7" t="s">
        <v>577</v>
      </c>
      <c r="C125" s="7" t="s">
        <v>16</v>
      </c>
      <c r="D125" s="8">
        <v>16</v>
      </c>
      <c r="E125" s="10"/>
      <c r="F125" s="10"/>
      <c r="G125" s="10"/>
      <c r="H125" s="10"/>
      <c r="I125" s="10"/>
      <c r="J125" s="10"/>
      <c r="K125" s="10"/>
      <c r="L125" s="10"/>
      <c r="M125" s="7" t="s">
        <v>578</v>
      </c>
      <c r="N125" s="1" t="s">
        <v>355</v>
      </c>
      <c r="O125" s="1" t="s">
        <v>15</v>
      </c>
      <c r="P125" s="1" t="s">
        <v>15</v>
      </c>
      <c r="Q125" s="1" t="s">
        <v>558</v>
      </c>
      <c r="R125" s="1" t="s">
        <v>5</v>
      </c>
      <c r="S125" s="1" t="s">
        <v>9</v>
      </c>
      <c r="T125" s="1" t="s">
        <v>9</v>
      </c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1" t="s">
        <v>15</v>
      </c>
      <c r="AS125" s="1" t="s">
        <v>15</v>
      </c>
      <c r="AT125" s="2"/>
      <c r="AU125" s="1" t="s">
        <v>163</v>
      </c>
      <c r="AV125" s="2">
        <v>130</v>
      </c>
    </row>
    <row r="126" spans="1:48" ht="30" customHeight="1" x14ac:dyDescent="0.3">
      <c r="A126" s="7" t="s">
        <v>101</v>
      </c>
      <c r="B126" s="7" t="s">
        <v>552</v>
      </c>
      <c r="C126" s="7" t="s">
        <v>16</v>
      </c>
      <c r="D126" s="8">
        <v>19</v>
      </c>
      <c r="E126" s="10"/>
      <c r="F126" s="10"/>
      <c r="G126" s="10"/>
      <c r="H126" s="10"/>
      <c r="I126" s="10"/>
      <c r="J126" s="10"/>
      <c r="K126" s="10"/>
      <c r="L126" s="10"/>
      <c r="M126" s="7" t="s">
        <v>576</v>
      </c>
      <c r="N126" s="1" t="s">
        <v>357</v>
      </c>
      <c r="O126" s="1" t="s">
        <v>15</v>
      </c>
      <c r="P126" s="1" t="s">
        <v>15</v>
      </c>
      <c r="Q126" s="1" t="s">
        <v>558</v>
      </c>
      <c r="R126" s="1" t="s">
        <v>5</v>
      </c>
      <c r="S126" s="1" t="s">
        <v>9</v>
      </c>
      <c r="T126" s="1" t="s">
        <v>9</v>
      </c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1" t="s">
        <v>15</v>
      </c>
      <c r="AS126" s="1" t="s">
        <v>15</v>
      </c>
      <c r="AT126" s="2"/>
      <c r="AU126" s="1" t="s">
        <v>186</v>
      </c>
      <c r="AV126" s="2">
        <v>131</v>
      </c>
    </row>
    <row r="127" spans="1:48" ht="30" customHeight="1" x14ac:dyDescent="0.3">
      <c r="A127" s="7" t="s">
        <v>268</v>
      </c>
      <c r="B127" s="7" t="s">
        <v>418</v>
      </c>
      <c r="C127" s="7" t="s">
        <v>16</v>
      </c>
      <c r="D127" s="8">
        <v>16</v>
      </c>
      <c r="E127" s="10"/>
      <c r="F127" s="10"/>
      <c r="G127" s="10"/>
      <c r="H127" s="10"/>
      <c r="I127" s="10"/>
      <c r="J127" s="10"/>
      <c r="K127" s="10"/>
      <c r="L127" s="10"/>
      <c r="M127" s="7" t="s">
        <v>566</v>
      </c>
      <c r="N127" s="1" t="s">
        <v>342</v>
      </c>
      <c r="O127" s="1" t="s">
        <v>15</v>
      </c>
      <c r="P127" s="1" t="s">
        <v>15</v>
      </c>
      <c r="Q127" s="1" t="s">
        <v>558</v>
      </c>
      <c r="R127" s="1" t="s">
        <v>5</v>
      </c>
      <c r="S127" s="1" t="s">
        <v>9</v>
      </c>
      <c r="T127" s="1" t="s">
        <v>9</v>
      </c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1" t="s">
        <v>15</v>
      </c>
      <c r="AS127" s="1" t="s">
        <v>15</v>
      </c>
      <c r="AT127" s="2"/>
      <c r="AU127" s="1" t="s">
        <v>188</v>
      </c>
      <c r="AV127" s="2">
        <v>118</v>
      </c>
    </row>
    <row r="128" spans="1:48" ht="30" customHeight="1" x14ac:dyDescent="0.3">
      <c r="A128" s="7" t="s">
        <v>579</v>
      </c>
      <c r="B128" s="7" t="s">
        <v>26</v>
      </c>
      <c r="C128" s="7" t="s">
        <v>16</v>
      </c>
      <c r="D128" s="8">
        <v>16</v>
      </c>
      <c r="E128" s="10"/>
      <c r="F128" s="10"/>
      <c r="G128" s="10"/>
      <c r="H128" s="10"/>
      <c r="I128" s="10"/>
      <c r="J128" s="10"/>
      <c r="K128" s="10"/>
      <c r="L128" s="10"/>
      <c r="M128" s="7" t="s">
        <v>580</v>
      </c>
      <c r="N128" s="1" t="s">
        <v>369</v>
      </c>
      <c r="O128" s="1" t="s">
        <v>15</v>
      </c>
      <c r="P128" s="1" t="s">
        <v>15</v>
      </c>
      <c r="Q128" s="1" t="s">
        <v>558</v>
      </c>
      <c r="R128" s="1" t="s">
        <v>5</v>
      </c>
      <c r="S128" s="1" t="s">
        <v>9</v>
      </c>
      <c r="T128" s="1" t="s">
        <v>9</v>
      </c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1" t="s">
        <v>15</v>
      </c>
      <c r="AS128" s="1" t="s">
        <v>15</v>
      </c>
      <c r="AT128" s="2"/>
      <c r="AU128" s="1" t="s">
        <v>190</v>
      </c>
      <c r="AV128" s="2">
        <v>115</v>
      </c>
    </row>
    <row r="129" spans="1:13" ht="30" customHeight="1" x14ac:dyDescent="0.3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</row>
    <row r="130" spans="1:13" ht="30" customHeight="1" x14ac:dyDescent="0.3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</row>
    <row r="131" spans="1:13" ht="30" customHeight="1" x14ac:dyDescent="0.3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</row>
    <row r="132" spans="1:13" ht="30" customHeight="1" x14ac:dyDescent="0.3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</row>
    <row r="133" spans="1:13" ht="30" customHeight="1" x14ac:dyDescent="0.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</row>
    <row r="134" spans="1:13" ht="30" customHeight="1" x14ac:dyDescent="0.3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</row>
    <row r="135" spans="1:13" ht="30" customHeight="1" x14ac:dyDescent="0.3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</row>
    <row r="136" spans="1:13" ht="30" customHeight="1" x14ac:dyDescent="0.3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</row>
    <row r="137" spans="1:13" ht="30" customHeight="1" x14ac:dyDescent="0.3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</row>
    <row r="138" spans="1:13" ht="30" customHeight="1" x14ac:dyDescent="0.3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</row>
    <row r="139" spans="1:13" ht="30" customHeight="1" x14ac:dyDescent="0.3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</row>
    <row r="140" spans="1:13" ht="30" customHeight="1" x14ac:dyDescent="0.3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</row>
    <row r="141" spans="1:13" ht="30" customHeight="1" x14ac:dyDescent="0.3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</row>
    <row r="142" spans="1:13" ht="30" customHeight="1" x14ac:dyDescent="0.3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</row>
    <row r="143" spans="1:13" ht="30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</row>
    <row r="144" spans="1:13" ht="30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</row>
    <row r="145" spans="1:48" ht="30" customHeight="1" x14ac:dyDescent="0.3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</row>
    <row r="146" spans="1:48" ht="30" customHeight="1" x14ac:dyDescent="0.3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</row>
    <row r="147" spans="1:48" ht="30" customHeight="1" x14ac:dyDescent="0.3">
      <c r="A147" s="7" t="s">
        <v>103</v>
      </c>
      <c r="B147" s="8"/>
      <c r="C147" s="8"/>
      <c r="D147" s="8"/>
      <c r="E147" s="8"/>
      <c r="F147" s="10"/>
      <c r="G147" s="8"/>
      <c r="H147" s="10"/>
      <c r="I147" s="8"/>
      <c r="J147" s="10"/>
      <c r="K147" s="8"/>
      <c r="L147" s="10"/>
      <c r="M147" s="8"/>
      <c r="N147" t="s">
        <v>494</v>
      </c>
    </row>
    <row r="148" spans="1:48" ht="30" customHeight="1" x14ac:dyDescent="0.3">
      <c r="A148" s="7" t="s">
        <v>104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2"/>
      <c r="O148" s="2"/>
      <c r="P148" s="2"/>
      <c r="Q148" s="1" t="s">
        <v>551</v>
      </c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</row>
    <row r="149" spans="1:48" ht="30" customHeight="1" x14ac:dyDescent="0.3">
      <c r="A149" s="7" t="s">
        <v>563</v>
      </c>
      <c r="B149" s="7" t="s">
        <v>271</v>
      </c>
      <c r="C149" s="7" t="s">
        <v>16</v>
      </c>
      <c r="D149" s="8">
        <v>18</v>
      </c>
      <c r="E149" s="10"/>
      <c r="F149" s="10"/>
      <c r="G149" s="10"/>
      <c r="H149" s="10"/>
      <c r="I149" s="10"/>
      <c r="J149" s="10"/>
      <c r="K149" s="10"/>
      <c r="L149" s="10"/>
      <c r="M149" s="7" t="s">
        <v>575</v>
      </c>
      <c r="N149" s="1" t="s">
        <v>363</v>
      </c>
      <c r="O149" s="1" t="s">
        <v>15</v>
      </c>
      <c r="P149" s="1" t="s">
        <v>15</v>
      </c>
      <c r="Q149" s="1" t="s">
        <v>551</v>
      </c>
      <c r="R149" s="1" t="s">
        <v>5</v>
      </c>
      <c r="S149" s="1" t="s">
        <v>9</v>
      </c>
      <c r="T149" s="1" t="s">
        <v>9</v>
      </c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1" t="s">
        <v>15</v>
      </c>
      <c r="AS149" s="1" t="s">
        <v>15</v>
      </c>
      <c r="AT149" s="2"/>
      <c r="AU149" s="1" t="s">
        <v>170</v>
      </c>
      <c r="AV149" s="2">
        <v>119</v>
      </c>
    </row>
    <row r="150" spans="1:48" ht="30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</row>
    <row r="151" spans="1:48" ht="30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</row>
    <row r="152" spans="1:48" ht="30" customHeight="1" x14ac:dyDescent="0.3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</row>
    <row r="153" spans="1:48" ht="30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</row>
    <row r="154" spans="1:48" ht="30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</row>
    <row r="155" spans="1:48" ht="30" customHeight="1" x14ac:dyDescent="0.3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</row>
    <row r="156" spans="1:48" ht="30" customHeight="1" x14ac:dyDescent="0.3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</row>
    <row r="157" spans="1:48" ht="30" customHeight="1" x14ac:dyDescent="0.3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</row>
    <row r="158" spans="1:48" ht="30" customHeight="1" x14ac:dyDescent="0.3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</row>
    <row r="159" spans="1:48" ht="30" customHeight="1" x14ac:dyDescent="0.3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</row>
    <row r="160" spans="1:48" ht="30" customHeight="1" x14ac:dyDescent="0.3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</row>
    <row r="161" spans="1:48" ht="30" customHeight="1" x14ac:dyDescent="0.3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</row>
    <row r="162" spans="1:48" ht="30" customHeight="1" x14ac:dyDescent="0.3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</row>
    <row r="163" spans="1:48" ht="30" customHeight="1" x14ac:dyDescent="0.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</row>
    <row r="164" spans="1:48" ht="30" customHeight="1" x14ac:dyDescent="0.3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</row>
    <row r="165" spans="1:48" ht="30" customHeight="1" x14ac:dyDescent="0.3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</row>
    <row r="166" spans="1:48" ht="30" customHeight="1" x14ac:dyDescent="0.3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</row>
    <row r="167" spans="1:48" ht="30" customHeight="1" x14ac:dyDescent="0.3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</row>
    <row r="168" spans="1:48" ht="30" customHeight="1" x14ac:dyDescent="0.3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</row>
    <row r="169" spans="1:48" ht="30" customHeight="1" x14ac:dyDescent="0.3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</row>
    <row r="170" spans="1:48" ht="30" customHeight="1" x14ac:dyDescent="0.3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</row>
    <row r="171" spans="1:48" ht="30" customHeight="1" x14ac:dyDescent="0.3">
      <c r="A171" s="7" t="s">
        <v>103</v>
      </c>
      <c r="B171" s="8"/>
      <c r="C171" s="8"/>
      <c r="D171" s="8"/>
      <c r="E171" s="8"/>
      <c r="F171" s="10"/>
      <c r="G171" s="8"/>
      <c r="H171" s="10"/>
      <c r="I171" s="8"/>
      <c r="J171" s="10"/>
      <c r="K171" s="8"/>
      <c r="L171" s="10"/>
      <c r="M171" s="8"/>
      <c r="N171" t="s">
        <v>494</v>
      </c>
    </row>
    <row r="172" spans="1:48" ht="30" customHeight="1" x14ac:dyDescent="0.3">
      <c r="A172" s="7" t="s">
        <v>116</v>
      </c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2"/>
      <c r="O172" s="2"/>
      <c r="P172" s="2"/>
      <c r="Q172" s="1" t="s">
        <v>553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</row>
    <row r="173" spans="1:48" ht="30" customHeight="1" x14ac:dyDescent="0.3">
      <c r="A173" s="7" t="s">
        <v>554</v>
      </c>
      <c r="B173" s="7" t="s">
        <v>462</v>
      </c>
      <c r="C173" s="7" t="s">
        <v>33</v>
      </c>
      <c r="D173" s="8">
        <v>4</v>
      </c>
      <c r="E173" s="10"/>
      <c r="F173" s="10"/>
      <c r="G173" s="10"/>
      <c r="H173" s="10"/>
      <c r="I173" s="10"/>
      <c r="J173" s="10"/>
      <c r="K173" s="10"/>
      <c r="L173" s="10"/>
      <c r="M173" s="7" t="s">
        <v>15</v>
      </c>
      <c r="N173" s="1" t="s">
        <v>222</v>
      </c>
      <c r="O173" s="1" t="s">
        <v>15</v>
      </c>
      <c r="P173" s="1" t="s">
        <v>15</v>
      </c>
      <c r="Q173" s="1" t="s">
        <v>553</v>
      </c>
      <c r="R173" s="1" t="s">
        <v>9</v>
      </c>
      <c r="S173" s="1" t="s">
        <v>9</v>
      </c>
      <c r="T173" s="1" t="s">
        <v>5</v>
      </c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1" t="s">
        <v>15</v>
      </c>
      <c r="AS173" s="1" t="s">
        <v>15</v>
      </c>
      <c r="AT173" s="2"/>
      <c r="AU173" s="1" t="s">
        <v>79</v>
      </c>
      <c r="AV173" s="2">
        <v>38</v>
      </c>
    </row>
    <row r="174" spans="1:48" ht="30" customHeight="1" x14ac:dyDescent="0.3">
      <c r="A174" s="7" t="s">
        <v>270</v>
      </c>
      <c r="B174" s="7" t="s">
        <v>568</v>
      </c>
      <c r="C174" s="7" t="s">
        <v>38</v>
      </c>
      <c r="D174" s="8">
        <v>4</v>
      </c>
      <c r="E174" s="10"/>
      <c r="F174" s="10"/>
      <c r="G174" s="10"/>
      <c r="H174" s="10"/>
      <c r="I174" s="10"/>
      <c r="J174" s="10"/>
      <c r="K174" s="10"/>
      <c r="L174" s="10"/>
      <c r="M174" s="7" t="s">
        <v>581</v>
      </c>
      <c r="N174" s="1" t="s">
        <v>351</v>
      </c>
      <c r="O174" s="1" t="s">
        <v>15</v>
      </c>
      <c r="P174" s="1" t="s">
        <v>15</v>
      </c>
      <c r="Q174" s="1" t="s">
        <v>553</v>
      </c>
      <c r="R174" s="1" t="s">
        <v>5</v>
      </c>
      <c r="S174" s="1" t="s">
        <v>9</v>
      </c>
      <c r="T174" s="1" t="s">
        <v>9</v>
      </c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1" t="s">
        <v>15</v>
      </c>
      <c r="AS174" s="1" t="s">
        <v>15</v>
      </c>
      <c r="AT174" s="2"/>
      <c r="AU174" s="1" t="s">
        <v>187</v>
      </c>
      <c r="AV174" s="2">
        <v>56</v>
      </c>
    </row>
    <row r="175" spans="1:48" ht="30" customHeight="1" x14ac:dyDescent="0.3">
      <c r="A175" s="7" t="s">
        <v>565</v>
      </c>
      <c r="B175" s="7" t="s">
        <v>62</v>
      </c>
      <c r="C175" s="7" t="s">
        <v>23</v>
      </c>
      <c r="D175" s="8">
        <v>21</v>
      </c>
      <c r="E175" s="10"/>
      <c r="F175" s="10"/>
      <c r="G175" s="10"/>
      <c r="H175" s="10"/>
      <c r="I175" s="10"/>
      <c r="J175" s="10"/>
      <c r="K175" s="10"/>
      <c r="L175" s="10"/>
      <c r="M175" s="7" t="s">
        <v>15</v>
      </c>
      <c r="N175" s="1" t="s">
        <v>235</v>
      </c>
      <c r="O175" s="1" t="s">
        <v>15</v>
      </c>
      <c r="P175" s="1" t="s">
        <v>15</v>
      </c>
      <c r="Q175" s="1" t="s">
        <v>553</v>
      </c>
      <c r="R175" s="1" t="s">
        <v>9</v>
      </c>
      <c r="S175" s="1" t="s">
        <v>9</v>
      </c>
      <c r="T175" s="1" t="s">
        <v>5</v>
      </c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1" t="s">
        <v>15</v>
      </c>
      <c r="AS175" s="1" t="s">
        <v>15</v>
      </c>
      <c r="AT175" s="2"/>
      <c r="AU175" s="1" t="s">
        <v>0</v>
      </c>
      <c r="AV175" s="2">
        <v>37</v>
      </c>
    </row>
    <row r="176" spans="1:48" ht="30" customHeight="1" x14ac:dyDescent="0.3">
      <c r="A176" s="7" t="s">
        <v>571</v>
      </c>
      <c r="B176" s="7" t="s">
        <v>435</v>
      </c>
      <c r="C176" s="7" t="s">
        <v>33</v>
      </c>
      <c r="D176" s="8">
        <v>7</v>
      </c>
      <c r="E176" s="10"/>
      <c r="F176" s="10"/>
      <c r="G176" s="10"/>
      <c r="H176" s="10"/>
      <c r="I176" s="10"/>
      <c r="J176" s="10"/>
      <c r="K176" s="10"/>
      <c r="L176" s="10"/>
      <c r="M176" s="7" t="s">
        <v>15</v>
      </c>
      <c r="N176" s="1" t="s">
        <v>239</v>
      </c>
      <c r="O176" s="1" t="s">
        <v>15</v>
      </c>
      <c r="P176" s="1" t="s">
        <v>15</v>
      </c>
      <c r="Q176" s="1" t="s">
        <v>553</v>
      </c>
      <c r="R176" s="1" t="s">
        <v>9</v>
      </c>
      <c r="S176" s="1" t="s">
        <v>9</v>
      </c>
      <c r="T176" s="1" t="s">
        <v>5</v>
      </c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1" t="s">
        <v>15</v>
      </c>
      <c r="AS176" s="1" t="s">
        <v>15</v>
      </c>
      <c r="AT176" s="2"/>
      <c r="AU176" s="1" t="s">
        <v>1</v>
      </c>
      <c r="AV176" s="2">
        <v>40</v>
      </c>
    </row>
    <row r="177" spans="1:48" ht="30" customHeight="1" x14ac:dyDescent="0.3">
      <c r="A177" s="7" t="s">
        <v>95</v>
      </c>
      <c r="B177" s="7" t="s">
        <v>568</v>
      </c>
      <c r="C177" s="7" t="s">
        <v>38</v>
      </c>
      <c r="D177" s="8">
        <v>7</v>
      </c>
      <c r="E177" s="10"/>
      <c r="F177" s="10"/>
      <c r="G177" s="10"/>
      <c r="H177" s="10"/>
      <c r="I177" s="10"/>
      <c r="J177" s="10"/>
      <c r="K177" s="10"/>
      <c r="L177" s="10"/>
      <c r="M177" s="7" t="s">
        <v>582</v>
      </c>
      <c r="N177" s="1" t="s">
        <v>352</v>
      </c>
      <c r="O177" s="1" t="s">
        <v>15</v>
      </c>
      <c r="P177" s="1" t="s">
        <v>15</v>
      </c>
      <c r="Q177" s="1" t="s">
        <v>553</v>
      </c>
      <c r="R177" s="1" t="s">
        <v>5</v>
      </c>
      <c r="S177" s="1" t="s">
        <v>9</v>
      </c>
      <c r="T177" s="1" t="s">
        <v>9</v>
      </c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1" t="s">
        <v>15</v>
      </c>
      <c r="AS177" s="1" t="s">
        <v>15</v>
      </c>
      <c r="AT177" s="2"/>
      <c r="AU177" s="1" t="s">
        <v>191</v>
      </c>
      <c r="AV177" s="2">
        <v>54</v>
      </c>
    </row>
    <row r="178" spans="1:48" ht="30" customHeight="1" x14ac:dyDescent="0.3">
      <c r="A178" s="7" t="s">
        <v>27</v>
      </c>
      <c r="B178" s="7" t="s">
        <v>272</v>
      </c>
      <c r="C178" s="7" t="s">
        <v>23</v>
      </c>
      <c r="D178" s="8">
        <v>4</v>
      </c>
      <c r="E178" s="10"/>
      <c r="F178" s="10"/>
      <c r="G178" s="10"/>
      <c r="H178" s="10"/>
      <c r="I178" s="10"/>
      <c r="J178" s="10"/>
      <c r="K178" s="10"/>
      <c r="L178" s="10"/>
      <c r="M178" s="7" t="s">
        <v>15</v>
      </c>
      <c r="N178" s="1" t="s">
        <v>221</v>
      </c>
      <c r="O178" s="1" t="s">
        <v>15</v>
      </c>
      <c r="P178" s="1" t="s">
        <v>15</v>
      </c>
      <c r="Q178" s="1" t="s">
        <v>553</v>
      </c>
      <c r="R178" s="1" t="s">
        <v>9</v>
      </c>
      <c r="S178" s="1" t="s">
        <v>9</v>
      </c>
      <c r="T178" s="1" t="s">
        <v>5</v>
      </c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1" t="s">
        <v>15</v>
      </c>
      <c r="AS178" s="1" t="s">
        <v>15</v>
      </c>
      <c r="AT178" s="2"/>
      <c r="AU178" s="1" t="s">
        <v>284</v>
      </c>
      <c r="AV178" s="2">
        <v>39</v>
      </c>
    </row>
    <row r="179" spans="1:48" ht="30" customHeight="1" x14ac:dyDescent="0.3">
      <c r="A179" s="7" t="s">
        <v>111</v>
      </c>
      <c r="B179" s="7" t="s">
        <v>568</v>
      </c>
      <c r="C179" s="7" t="s">
        <v>38</v>
      </c>
      <c r="D179" s="8">
        <v>4</v>
      </c>
      <c r="E179" s="10"/>
      <c r="F179" s="10"/>
      <c r="G179" s="10"/>
      <c r="H179" s="10"/>
      <c r="I179" s="10"/>
      <c r="J179" s="10"/>
      <c r="K179" s="10"/>
      <c r="L179" s="10"/>
      <c r="M179" s="7" t="s">
        <v>557</v>
      </c>
      <c r="N179" s="1" t="s">
        <v>359</v>
      </c>
      <c r="O179" s="1" t="s">
        <v>15</v>
      </c>
      <c r="P179" s="1" t="s">
        <v>15</v>
      </c>
      <c r="Q179" s="1" t="s">
        <v>553</v>
      </c>
      <c r="R179" s="1" t="s">
        <v>5</v>
      </c>
      <c r="S179" s="1" t="s">
        <v>9</v>
      </c>
      <c r="T179" s="1" t="s">
        <v>9</v>
      </c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1" t="s">
        <v>15</v>
      </c>
      <c r="AS179" s="1" t="s">
        <v>15</v>
      </c>
      <c r="AT179" s="2"/>
      <c r="AU179" s="1" t="s">
        <v>173</v>
      </c>
      <c r="AV179" s="2">
        <v>55</v>
      </c>
    </row>
    <row r="180" spans="1:48" ht="30" customHeight="1" x14ac:dyDescent="0.3">
      <c r="A180" s="7" t="s">
        <v>273</v>
      </c>
      <c r="B180" s="7" t="s">
        <v>96</v>
      </c>
      <c r="C180" s="7" t="s">
        <v>23</v>
      </c>
      <c r="D180" s="8">
        <v>4</v>
      </c>
      <c r="E180" s="10"/>
      <c r="F180" s="10"/>
      <c r="G180" s="10"/>
      <c r="H180" s="10"/>
      <c r="I180" s="10"/>
      <c r="J180" s="10"/>
      <c r="K180" s="10"/>
      <c r="L180" s="10"/>
      <c r="M180" s="7" t="s">
        <v>573</v>
      </c>
      <c r="N180" s="1" t="s">
        <v>215</v>
      </c>
      <c r="O180" s="1" t="s">
        <v>15</v>
      </c>
      <c r="P180" s="1" t="s">
        <v>15</v>
      </c>
      <c r="Q180" s="1" t="s">
        <v>553</v>
      </c>
      <c r="R180" s="1" t="s">
        <v>9</v>
      </c>
      <c r="S180" s="1" t="s">
        <v>9</v>
      </c>
      <c r="T180" s="1" t="s">
        <v>5</v>
      </c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1" t="s">
        <v>15</v>
      </c>
      <c r="AS180" s="1" t="s">
        <v>15</v>
      </c>
      <c r="AT180" s="2"/>
      <c r="AU180" s="1" t="s">
        <v>291</v>
      </c>
      <c r="AV180" s="2">
        <v>83</v>
      </c>
    </row>
    <row r="181" spans="1:48" ht="30" customHeight="1" x14ac:dyDescent="0.3">
      <c r="A181" s="7" t="s">
        <v>102</v>
      </c>
      <c r="B181" s="7" t="s">
        <v>55</v>
      </c>
      <c r="C181" s="7" t="s">
        <v>29</v>
      </c>
      <c r="D181" s="8">
        <v>1</v>
      </c>
      <c r="E181" s="10"/>
      <c r="F181" s="10"/>
      <c r="G181" s="10"/>
      <c r="H181" s="10"/>
      <c r="I181" s="10"/>
      <c r="J181" s="10"/>
      <c r="K181" s="10"/>
      <c r="L181" s="10"/>
      <c r="M181" s="7" t="s">
        <v>567</v>
      </c>
      <c r="N181" s="1" t="s">
        <v>356</v>
      </c>
      <c r="O181" s="1" t="s">
        <v>15</v>
      </c>
      <c r="P181" s="1" t="s">
        <v>15</v>
      </c>
      <c r="Q181" s="1" t="s">
        <v>553</v>
      </c>
      <c r="R181" s="1" t="s">
        <v>5</v>
      </c>
      <c r="S181" s="1" t="s">
        <v>9</v>
      </c>
      <c r="T181" s="1" t="s">
        <v>9</v>
      </c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1" t="s">
        <v>15</v>
      </c>
      <c r="AS181" s="1" t="s">
        <v>15</v>
      </c>
      <c r="AT181" s="2"/>
      <c r="AU181" s="1" t="s">
        <v>166</v>
      </c>
      <c r="AV181" s="2">
        <v>43</v>
      </c>
    </row>
    <row r="182" spans="1:48" ht="30" customHeight="1" x14ac:dyDescent="0.3">
      <c r="A182" s="7" t="s">
        <v>105</v>
      </c>
      <c r="B182" s="7" t="s">
        <v>43</v>
      </c>
      <c r="C182" s="7" t="s">
        <v>29</v>
      </c>
      <c r="D182" s="8">
        <v>1</v>
      </c>
      <c r="E182" s="10"/>
      <c r="F182" s="10"/>
      <c r="G182" s="10"/>
      <c r="H182" s="10"/>
      <c r="I182" s="10"/>
      <c r="J182" s="10"/>
      <c r="K182" s="10"/>
      <c r="L182" s="10"/>
      <c r="M182" s="7" t="s">
        <v>555</v>
      </c>
      <c r="N182" s="1" t="s">
        <v>353</v>
      </c>
      <c r="O182" s="1" t="s">
        <v>15</v>
      </c>
      <c r="P182" s="1" t="s">
        <v>15</v>
      </c>
      <c r="Q182" s="1" t="s">
        <v>553</v>
      </c>
      <c r="R182" s="1" t="s">
        <v>5</v>
      </c>
      <c r="S182" s="1" t="s">
        <v>9</v>
      </c>
      <c r="T182" s="1" t="s">
        <v>9</v>
      </c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1" t="s">
        <v>15</v>
      </c>
      <c r="AS182" s="1" t="s">
        <v>15</v>
      </c>
      <c r="AT182" s="2"/>
      <c r="AU182" s="1" t="s">
        <v>174</v>
      </c>
      <c r="AV182" s="2">
        <v>44</v>
      </c>
    </row>
    <row r="183" spans="1:48" ht="30" customHeight="1" x14ac:dyDescent="0.3">
      <c r="A183" s="7" t="s">
        <v>106</v>
      </c>
      <c r="B183" s="7" t="s">
        <v>58</v>
      </c>
      <c r="C183" s="7" t="s">
        <v>29</v>
      </c>
      <c r="D183" s="8">
        <v>1</v>
      </c>
      <c r="E183" s="10"/>
      <c r="F183" s="10"/>
      <c r="G183" s="10"/>
      <c r="H183" s="10"/>
      <c r="I183" s="10"/>
      <c r="J183" s="10"/>
      <c r="K183" s="10"/>
      <c r="L183" s="10"/>
      <c r="M183" s="7" t="s">
        <v>556</v>
      </c>
      <c r="N183" s="1" t="s">
        <v>360</v>
      </c>
      <c r="O183" s="1" t="s">
        <v>15</v>
      </c>
      <c r="P183" s="1" t="s">
        <v>15</v>
      </c>
      <c r="Q183" s="1" t="s">
        <v>553</v>
      </c>
      <c r="R183" s="1" t="s">
        <v>5</v>
      </c>
      <c r="S183" s="1" t="s">
        <v>9</v>
      </c>
      <c r="T183" s="1" t="s">
        <v>9</v>
      </c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1" t="s">
        <v>15</v>
      </c>
      <c r="AS183" s="1" t="s">
        <v>15</v>
      </c>
      <c r="AT183" s="2"/>
      <c r="AU183" s="1" t="s">
        <v>180</v>
      </c>
      <c r="AV183" s="2">
        <v>45</v>
      </c>
    </row>
    <row r="184" spans="1:48" ht="30" customHeight="1" x14ac:dyDescent="0.3">
      <c r="A184" s="7" t="s">
        <v>108</v>
      </c>
      <c r="B184" s="7" t="s">
        <v>41</v>
      </c>
      <c r="C184" s="7" t="s">
        <v>29</v>
      </c>
      <c r="D184" s="8">
        <v>1</v>
      </c>
      <c r="E184" s="10"/>
      <c r="F184" s="10"/>
      <c r="G184" s="10"/>
      <c r="H184" s="10"/>
      <c r="I184" s="10"/>
      <c r="J184" s="10"/>
      <c r="K184" s="10"/>
      <c r="L184" s="10"/>
      <c r="M184" s="7" t="s">
        <v>559</v>
      </c>
      <c r="N184" s="1" t="s">
        <v>361</v>
      </c>
      <c r="O184" s="1" t="s">
        <v>15</v>
      </c>
      <c r="P184" s="1" t="s">
        <v>15</v>
      </c>
      <c r="Q184" s="1" t="s">
        <v>553</v>
      </c>
      <c r="R184" s="1" t="s">
        <v>5</v>
      </c>
      <c r="S184" s="1" t="s">
        <v>9</v>
      </c>
      <c r="T184" s="1" t="s">
        <v>9</v>
      </c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1" t="s">
        <v>15</v>
      </c>
      <c r="AS184" s="1" t="s">
        <v>15</v>
      </c>
      <c r="AT184" s="2"/>
      <c r="AU184" s="1" t="s">
        <v>178</v>
      </c>
      <c r="AV184" s="2">
        <v>46</v>
      </c>
    </row>
    <row r="185" spans="1:48" ht="30" customHeight="1" x14ac:dyDescent="0.3">
      <c r="A185" s="7" t="s">
        <v>109</v>
      </c>
      <c r="B185" s="7" t="s">
        <v>47</v>
      </c>
      <c r="C185" s="7" t="s">
        <v>29</v>
      </c>
      <c r="D185" s="8">
        <v>1</v>
      </c>
      <c r="E185" s="10"/>
      <c r="F185" s="10"/>
      <c r="G185" s="10"/>
      <c r="H185" s="10"/>
      <c r="I185" s="10"/>
      <c r="J185" s="10"/>
      <c r="K185" s="10"/>
      <c r="L185" s="10"/>
      <c r="M185" s="7" t="s">
        <v>560</v>
      </c>
      <c r="N185" s="1" t="s">
        <v>371</v>
      </c>
      <c r="O185" s="1" t="s">
        <v>15</v>
      </c>
      <c r="P185" s="1" t="s">
        <v>15</v>
      </c>
      <c r="Q185" s="1" t="s">
        <v>553</v>
      </c>
      <c r="R185" s="1" t="s">
        <v>5</v>
      </c>
      <c r="S185" s="1" t="s">
        <v>9</v>
      </c>
      <c r="T185" s="1" t="s">
        <v>9</v>
      </c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1" t="s">
        <v>15</v>
      </c>
      <c r="AS185" s="1" t="s">
        <v>15</v>
      </c>
      <c r="AT185" s="2"/>
      <c r="AU185" s="1" t="s">
        <v>193</v>
      </c>
      <c r="AV185" s="2">
        <v>47</v>
      </c>
    </row>
    <row r="186" spans="1:48" ht="30" customHeight="1" x14ac:dyDescent="0.3">
      <c r="A186" s="7" t="s">
        <v>117</v>
      </c>
      <c r="B186" s="7" t="s">
        <v>54</v>
      </c>
      <c r="C186" s="7" t="s">
        <v>29</v>
      </c>
      <c r="D186" s="8">
        <v>1</v>
      </c>
      <c r="E186" s="10"/>
      <c r="F186" s="10"/>
      <c r="G186" s="10"/>
      <c r="H186" s="10"/>
      <c r="I186" s="10"/>
      <c r="J186" s="10"/>
      <c r="K186" s="10"/>
      <c r="L186" s="10"/>
      <c r="M186" s="7" t="s">
        <v>561</v>
      </c>
      <c r="N186" s="1" t="s">
        <v>364</v>
      </c>
      <c r="O186" s="1" t="s">
        <v>15</v>
      </c>
      <c r="P186" s="1" t="s">
        <v>15</v>
      </c>
      <c r="Q186" s="1" t="s">
        <v>553</v>
      </c>
      <c r="R186" s="1" t="s">
        <v>5</v>
      </c>
      <c r="S186" s="1" t="s">
        <v>9</v>
      </c>
      <c r="T186" s="1" t="s">
        <v>9</v>
      </c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1" t="s">
        <v>15</v>
      </c>
      <c r="AS186" s="1" t="s">
        <v>15</v>
      </c>
      <c r="AT186" s="2"/>
      <c r="AU186" s="1" t="s">
        <v>192</v>
      </c>
      <c r="AV186" s="2">
        <v>48</v>
      </c>
    </row>
    <row r="187" spans="1:48" ht="30" customHeight="1" x14ac:dyDescent="0.3">
      <c r="A187" s="7" t="s">
        <v>128</v>
      </c>
      <c r="B187" s="7" t="s">
        <v>59</v>
      </c>
      <c r="C187" s="7" t="s">
        <v>29</v>
      </c>
      <c r="D187" s="8">
        <v>1</v>
      </c>
      <c r="E187" s="10"/>
      <c r="F187" s="10"/>
      <c r="G187" s="10"/>
      <c r="H187" s="10"/>
      <c r="I187" s="10"/>
      <c r="J187" s="10"/>
      <c r="K187" s="10"/>
      <c r="L187" s="10"/>
      <c r="M187" s="7" t="s">
        <v>562</v>
      </c>
      <c r="N187" s="1" t="s">
        <v>366</v>
      </c>
      <c r="O187" s="1" t="s">
        <v>15</v>
      </c>
      <c r="P187" s="1" t="s">
        <v>15</v>
      </c>
      <c r="Q187" s="1" t="s">
        <v>553</v>
      </c>
      <c r="R187" s="1" t="s">
        <v>5</v>
      </c>
      <c r="S187" s="1" t="s">
        <v>9</v>
      </c>
      <c r="T187" s="1" t="s">
        <v>9</v>
      </c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1" t="s">
        <v>15</v>
      </c>
      <c r="AS187" s="1" t="s">
        <v>15</v>
      </c>
      <c r="AT187" s="2"/>
      <c r="AU187" s="1" t="s">
        <v>181</v>
      </c>
      <c r="AV187" s="2">
        <v>49</v>
      </c>
    </row>
    <row r="188" spans="1:48" ht="30" customHeight="1" x14ac:dyDescent="0.3">
      <c r="A188" s="7" t="s">
        <v>121</v>
      </c>
      <c r="B188" s="7" t="s">
        <v>42</v>
      </c>
      <c r="C188" s="7" t="s">
        <v>29</v>
      </c>
      <c r="D188" s="8">
        <v>4</v>
      </c>
      <c r="E188" s="10"/>
      <c r="F188" s="10"/>
      <c r="G188" s="10"/>
      <c r="H188" s="10"/>
      <c r="I188" s="10"/>
      <c r="J188" s="10"/>
      <c r="K188" s="10"/>
      <c r="L188" s="10"/>
      <c r="M188" s="7" t="s">
        <v>564</v>
      </c>
      <c r="N188" s="1" t="s">
        <v>368</v>
      </c>
      <c r="O188" s="1" t="s">
        <v>15</v>
      </c>
      <c r="P188" s="1" t="s">
        <v>15</v>
      </c>
      <c r="Q188" s="1" t="s">
        <v>553</v>
      </c>
      <c r="R188" s="1" t="s">
        <v>5</v>
      </c>
      <c r="S188" s="1" t="s">
        <v>9</v>
      </c>
      <c r="T188" s="1" t="s">
        <v>9</v>
      </c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1" t="s">
        <v>15</v>
      </c>
      <c r="AS188" s="1" t="s">
        <v>15</v>
      </c>
      <c r="AT188" s="2"/>
      <c r="AU188" s="1" t="s">
        <v>179</v>
      </c>
      <c r="AV188" s="2">
        <v>50</v>
      </c>
    </row>
    <row r="189" spans="1:48" ht="30" customHeight="1" x14ac:dyDescent="0.3">
      <c r="A189" s="7" t="s">
        <v>129</v>
      </c>
      <c r="B189" s="7" t="s">
        <v>48</v>
      </c>
      <c r="C189" s="7" t="s">
        <v>29</v>
      </c>
      <c r="D189" s="8">
        <v>1</v>
      </c>
      <c r="E189" s="10"/>
      <c r="F189" s="10"/>
      <c r="G189" s="10"/>
      <c r="H189" s="10"/>
      <c r="I189" s="10"/>
      <c r="J189" s="10"/>
      <c r="K189" s="10"/>
      <c r="L189" s="10"/>
      <c r="M189" s="7" t="s">
        <v>569</v>
      </c>
      <c r="N189" s="1" t="s">
        <v>340</v>
      </c>
      <c r="O189" s="1" t="s">
        <v>15</v>
      </c>
      <c r="P189" s="1" t="s">
        <v>15</v>
      </c>
      <c r="Q189" s="1" t="s">
        <v>553</v>
      </c>
      <c r="R189" s="1" t="s">
        <v>5</v>
      </c>
      <c r="S189" s="1" t="s">
        <v>9</v>
      </c>
      <c r="T189" s="1" t="s">
        <v>9</v>
      </c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1" t="s">
        <v>15</v>
      </c>
      <c r="AS189" s="1" t="s">
        <v>15</v>
      </c>
      <c r="AT189" s="2"/>
      <c r="AU189" s="1" t="s">
        <v>194</v>
      </c>
      <c r="AV189" s="2">
        <v>51</v>
      </c>
    </row>
    <row r="190" spans="1:48" ht="30" customHeight="1" x14ac:dyDescent="0.3">
      <c r="A190" s="7" t="s">
        <v>118</v>
      </c>
      <c r="B190" s="7" t="s">
        <v>56</v>
      </c>
      <c r="C190" s="7" t="s">
        <v>29</v>
      </c>
      <c r="D190" s="8">
        <v>1</v>
      </c>
      <c r="E190" s="10"/>
      <c r="F190" s="10"/>
      <c r="G190" s="10"/>
      <c r="H190" s="10"/>
      <c r="I190" s="10"/>
      <c r="J190" s="10"/>
      <c r="K190" s="10"/>
      <c r="L190" s="10"/>
      <c r="M190" s="7" t="s">
        <v>570</v>
      </c>
      <c r="N190" s="1" t="s">
        <v>343</v>
      </c>
      <c r="O190" s="1" t="s">
        <v>15</v>
      </c>
      <c r="P190" s="1" t="s">
        <v>15</v>
      </c>
      <c r="Q190" s="1" t="s">
        <v>553</v>
      </c>
      <c r="R190" s="1" t="s">
        <v>5</v>
      </c>
      <c r="S190" s="1" t="s">
        <v>9</v>
      </c>
      <c r="T190" s="1" t="s">
        <v>9</v>
      </c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1" t="s">
        <v>15</v>
      </c>
      <c r="AS190" s="1" t="s">
        <v>15</v>
      </c>
      <c r="AT190" s="2"/>
      <c r="AU190" s="1" t="s">
        <v>195</v>
      </c>
      <c r="AV190" s="2">
        <v>52</v>
      </c>
    </row>
    <row r="191" spans="1:48" ht="30" customHeight="1" x14ac:dyDescent="0.3">
      <c r="A191" s="7" t="s">
        <v>446</v>
      </c>
      <c r="B191" s="7" t="s">
        <v>61</v>
      </c>
      <c r="C191" s="7" t="s">
        <v>29</v>
      </c>
      <c r="D191" s="8">
        <v>7</v>
      </c>
      <c r="E191" s="10"/>
      <c r="F191" s="10"/>
      <c r="G191" s="10"/>
      <c r="H191" s="10"/>
      <c r="I191" s="10"/>
      <c r="J191" s="10"/>
      <c r="K191" s="10"/>
      <c r="L191" s="10"/>
      <c r="M191" s="7" t="s">
        <v>572</v>
      </c>
      <c r="N191" s="1" t="s">
        <v>381</v>
      </c>
      <c r="O191" s="1" t="s">
        <v>15</v>
      </c>
      <c r="P191" s="1" t="s">
        <v>15</v>
      </c>
      <c r="Q191" s="1" t="s">
        <v>553</v>
      </c>
      <c r="R191" s="1" t="s">
        <v>5</v>
      </c>
      <c r="S191" s="1" t="s">
        <v>9</v>
      </c>
      <c r="T191" s="1" t="s">
        <v>9</v>
      </c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1" t="s">
        <v>15</v>
      </c>
      <c r="AS191" s="1" t="s">
        <v>15</v>
      </c>
      <c r="AT191" s="2"/>
      <c r="AU191" s="1" t="s">
        <v>182</v>
      </c>
      <c r="AV191" s="2">
        <v>53</v>
      </c>
    </row>
    <row r="192" spans="1:48" ht="30" customHeight="1" x14ac:dyDescent="0.3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spans="1:48" ht="30" customHeight="1" x14ac:dyDescent="0.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spans="1:48" ht="30" customHeight="1" x14ac:dyDescent="0.3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spans="1:48" ht="30" customHeight="1" x14ac:dyDescent="0.3">
      <c r="A195" s="7" t="s">
        <v>103</v>
      </c>
      <c r="B195" s="8"/>
      <c r="C195" s="8"/>
      <c r="D195" s="8"/>
      <c r="E195" s="8"/>
      <c r="F195" s="10"/>
      <c r="G195" s="8"/>
      <c r="H195" s="10"/>
      <c r="I195" s="8"/>
      <c r="J195" s="10"/>
      <c r="K195" s="8"/>
      <c r="L195" s="10"/>
      <c r="M195" s="8"/>
      <c r="N195" t="s">
        <v>494</v>
      </c>
    </row>
    <row r="196" spans="1:48" ht="30" customHeight="1" x14ac:dyDescent="0.3">
      <c r="A196" s="7" t="s">
        <v>124</v>
      </c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2"/>
      <c r="O196" s="2"/>
      <c r="P196" s="2"/>
      <c r="Q196" s="1" t="s">
        <v>574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</row>
    <row r="197" spans="1:48" ht="30" customHeight="1" x14ac:dyDescent="0.3">
      <c r="A197" s="7" t="s">
        <v>593</v>
      </c>
      <c r="B197" s="7" t="s">
        <v>583</v>
      </c>
      <c r="C197" s="7" t="s">
        <v>16</v>
      </c>
      <c r="D197" s="8">
        <v>69</v>
      </c>
      <c r="E197" s="10"/>
      <c r="F197" s="10"/>
      <c r="G197" s="10"/>
      <c r="H197" s="10"/>
      <c r="I197" s="10"/>
      <c r="J197" s="10"/>
      <c r="K197" s="10"/>
      <c r="L197" s="10"/>
      <c r="M197" s="7" t="s">
        <v>15</v>
      </c>
      <c r="N197" s="1" t="s">
        <v>230</v>
      </c>
      <c r="O197" s="1" t="s">
        <v>15</v>
      </c>
      <c r="P197" s="1" t="s">
        <v>15</v>
      </c>
      <c r="Q197" s="1" t="s">
        <v>574</v>
      </c>
      <c r="R197" s="1" t="s">
        <v>9</v>
      </c>
      <c r="S197" s="1" t="s">
        <v>9</v>
      </c>
      <c r="T197" s="1" t="s">
        <v>5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1" t="s">
        <v>15</v>
      </c>
      <c r="AS197" s="1" t="s">
        <v>15</v>
      </c>
      <c r="AT197" s="2"/>
      <c r="AU197" s="1" t="s">
        <v>297</v>
      </c>
      <c r="AV197" s="2">
        <v>36</v>
      </c>
    </row>
    <row r="198" spans="1:48" ht="30" customHeight="1" x14ac:dyDescent="0.3">
      <c r="A198" s="7" t="s">
        <v>441</v>
      </c>
      <c r="B198" s="7" t="s">
        <v>274</v>
      </c>
      <c r="C198" s="7" t="s">
        <v>16</v>
      </c>
      <c r="D198" s="8">
        <v>69</v>
      </c>
      <c r="E198" s="10"/>
      <c r="F198" s="10"/>
      <c r="G198" s="10"/>
      <c r="H198" s="10"/>
      <c r="I198" s="10"/>
      <c r="J198" s="10"/>
      <c r="K198" s="10"/>
      <c r="L198" s="10"/>
      <c r="M198" s="7" t="s">
        <v>609</v>
      </c>
      <c r="N198" s="1" t="s">
        <v>390</v>
      </c>
      <c r="O198" s="1" t="s">
        <v>15</v>
      </c>
      <c r="P198" s="1" t="s">
        <v>15</v>
      </c>
      <c r="Q198" s="1" t="s">
        <v>574</v>
      </c>
      <c r="R198" s="1" t="s">
        <v>5</v>
      </c>
      <c r="S198" s="1" t="s">
        <v>9</v>
      </c>
      <c r="T198" s="1" t="s">
        <v>9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1" t="s">
        <v>15</v>
      </c>
      <c r="AS198" s="1" t="s">
        <v>15</v>
      </c>
      <c r="AT198" s="2"/>
      <c r="AU198" s="1" t="s">
        <v>189</v>
      </c>
      <c r="AV198" s="2">
        <v>58</v>
      </c>
    </row>
    <row r="199" spans="1:48" ht="30" customHeight="1" x14ac:dyDescent="0.3">
      <c r="A199" s="7" t="s">
        <v>594</v>
      </c>
      <c r="B199" s="7" t="s">
        <v>261</v>
      </c>
      <c r="C199" s="7" t="s">
        <v>11</v>
      </c>
      <c r="D199" s="8">
        <v>532</v>
      </c>
      <c r="E199" s="10"/>
      <c r="F199" s="10"/>
      <c r="G199" s="10"/>
      <c r="H199" s="10"/>
      <c r="I199" s="10"/>
      <c r="J199" s="10"/>
      <c r="K199" s="10"/>
      <c r="L199" s="10"/>
      <c r="M199" s="7" t="s">
        <v>589</v>
      </c>
      <c r="N199" s="1" t="s">
        <v>391</v>
      </c>
      <c r="O199" s="1" t="s">
        <v>15</v>
      </c>
      <c r="P199" s="1" t="s">
        <v>15</v>
      </c>
      <c r="Q199" s="1" t="s">
        <v>574</v>
      </c>
      <c r="R199" s="1" t="s">
        <v>5</v>
      </c>
      <c r="S199" s="1" t="s">
        <v>9</v>
      </c>
      <c r="T199" s="1" t="s">
        <v>9</v>
      </c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1" t="s">
        <v>15</v>
      </c>
      <c r="AS199" s="1" t="s">
        <v>15</v>
      </c>
      <c r="AT199" s="2"/>
      <c r="AU199" s="1" t="s">
        <v>175</v>
      </c>
      <c r="AV199" s="2">
        <v>41</v>
      </c>
    </row>
    <row r="200" spans="1:48" ht="30" customHeight="1" x14ac:dyDescent="0.3">
      <c r="A200" s="7" t="s">
        <v>260</v>
      </c>
      <c r="B200" s="7" t="s">
        <v>448</v>
      </c>
      <c r="C200" s="7" t="s">
        <v>11</v>
      </c>
      <c r="D200" s="8">
        <v>363</v>
      </c>
      <c r="E200" s="10"/>
      <c r="F200" s="10"/>
      <c r="G200" s="10"/>
      <c r="H200" s="10"/>
      <c r="I200" s="10"/>
      <c r="J200" s="10"/>
      <c r="K200" s="10"/>
      <c r="L200" s="10"/>
      <c r="M200" s="7" t="s">
        <v>605</v>
      </c>
      <c r="N200" s="1" t="s">
        <v>375</v>
      </c>
      <c r="O200" s="1" t="s">
        <v>15</v>
      </c>
      <c r="P200" s="1" t="s">
        <v>15</v>
      </c>
      <c r="Q200" s="1" t="s">
        <v>574</v>
      </c>
      <c r="R200" s="1" t="s">
        <v>5</v>
      </c>
      <c r="S200" s="1" t="s">
        <v>9</v>
      </c>
      <c r="T200" s="1" t="s">
        <v>9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1" t="s">
        <v>15</v>
      </c>
      <c r="AS200" s="1" t="s">
        <v>15</v>
      </c>
      <c r="AT200" s="2"/>
      <c r="AU200" s="1" t="s">
        <v>185</v>
      </c>
      <c r="AV200" s="2">
        <v>42</v>
      </c>
    </row>
    <row r="201" spans="1:48" ht="30" customHeight="1" x14ac:dyDescent="0.3">
      <c r="A201" s="7" t="s">
        <v>449</v>
      </c>
      <c r="B201" s="7" t="s">
        <v>15</v>
      </c>
      <c r="C201" s="7" t="s">
        <v>11</v>
      </c>
      <c r="D201" s="8">
        <v>182</v>
      </c>
      <c r="E201" s="10"/>
      <c r="F201" s="10"/>
      <c r="G201" s="10"/>
      <c r="H201" s="10"/>
      <c r="I201" s="10"/>
      <c r="J201" s="10"/>
      <c r="K201" s="10"/>
      <c r="L201" s="10"/>
      <c r="M201" s="7" t="s">
        <v>608</v>
      </c>
      <c r="N201" s="1" t="s">
        <v>380</v>
      </c>
      <c r="O201" s="1" t="s">
        <v>15</v>
      </c>
      <c r="P201" s="1" t="s">
        <v>15</v>
      </c>
      <c r="Q201" s="1" t="s">
        <v>574</v>
      </c>
      <c r="R201" s="1" t="s">
        <v>5</v>
      </c>
      <c r="S201" s="1" t="s">
        <v>9</v>
      </c>
      <c r="T201" s="1" t="s">
        <v>9</v>
      </c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1" t="s">
        <v>15</v>
      </c>
      <c r="AS201" s="1" t="s">
        <v>15</v>
      </c>
      <c r="AT201" s="2"/>
      <c r="AU201" s="1" t="s">
        <v>183</v>
      </c>
      <c r="AV201" s="2">
        <v>81</v>
      </c>
    </row>
    <row r="202" spans="1:48" ht="30" customHeight="1" x14ac:dyDescent="0.3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</row>
    <row r="203" spans="1:48" ht="30" customHeight="1" x14ac:dyDescent="0.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</row>
    <row r="204" spans="1:48" ht="30" customHeight="1" x14ac:dyDescent="0.3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</row>
    <row r="205" spans="1:48" ht="30" customHeight="1" x14ac:dyDescent="0.3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</row>
    <row r="206" spans="1:48" ht="30" customHeight="1" x14ac:dyDescent="0.3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</row>
    <row r="207" spans="1:48" ht="30" customHeight="1" x14ac:dyDescent="0.3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</row>
    <row r="208" spans="1:48" ht="30" customHeight="1" x14ac:dyDescent="0.3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</row>
    <row r="209" spans="1:48" ht="30" customHeight="1" x14ac:dyDescent="0.3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</row>
    <row r="210" spans="1:48" ht="30" customHeight="1" x14ac:dyDescent="0.3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</row>
    <row r="211" spans="1:48" ht="30" customHeight="1" x14ac:dyDescent="0.3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</row>
    <row r="212" spans="1:48" ht="30" customHeight="1" x14ac:dyDescent="0.3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</row>
    <row r="213" spans="1:48" ht="30" customHeight="1" x14ac:dyDescent="0.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</row>
    <row r="214" spans="1:48" ht="30" customHeight="1" x14ac:dyDescent="0.3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</row>
    <row r="215" spans="1:48" ht="30" customHeight="1" x14ac:dyDescent="0.3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</row>
    <row r="216" spans="1:48" ht="30" customHeight="1" x14ac:dyDescent="0.3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</row>
    <row r="217" spans="1:48" ht="30" customHeight="1" x14ac:dyDescent="0.3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</row>
    <row r="218" spans="1:48" ht="30" customHeight="1" x14ac:dyDescent="0.3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</row>
    <row r="219" spans="1:48" ht="30" customHeight="1" x14ac:dyDescent="0.3">
      <c r="A219" s="7" t="s">
        <v>103</v>
      </c>
      <c r="B219" s="8"/>
      <c r="C219" s="8"/>
      <c r="D219" s="8"/>
      <c r="E219" s="8"/>
      <c r="F219" s="10"/>
      <c r="G219" s="8"/>
      <c r="H219" s="10"/>
      <c r="I219" s="8"/>
      <c r="J219" s="10"/>
      <c r="K219" s="8"/>
      <c r="L219" s="10"/>
      <c r="M219" s="8"/>
      <c r="N219" t="s">
        <v>494</v>
      </c>
    </row>
    <row r="220" spans="1:48" ht="30" customHeight="1" x14ac:dyDescent="0.3">
      <c r="A220" s="7" t="s">
        <v>119</v>
      </c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2"/>
      <c r="O220" s="2"/>
      <c r="P220" s="2"/>
      <c r="Q220" s="1" t="s">
        <v>590</v>
      </c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</row>
    <row r="221" spans="1:48" ht="30" customHeight="1" x14ac:dyDescent="0.3">
      <c r="A221" s="7" t="s">
        <v>438</v>
      </c>
      <c r="B221" s="7" t="s">
        <v>44</v>
      </c>
      <c r="C221" s="7" t="s">
        <v>16</v>
      </c>
      <c r="D221" s="8">
        <v>187</v>
      </c>
      <c r="E221" s="10"/>
      <c r="F221" s="10"/>
      <c r="G221" s="10"/>
      <c r="H221" s="10"/>
      <c r="I221" s="10"/>
      <c r="J221" s="10"/>
      <c r="K221" s="10"/>
      <c r="L221" s="10"/>
      <c r="M221" s="7" t="s">
        <v>610</v>
      </c>
      <c r="N221" s="1" t="s">
        <v>402</v>
      </c>
      <c r="O221" s="1" t="s">
        <v>15</v>
      </c>
      <c r="P221" s="1" t="s">
        <v>15</v>
      </c>
      <c r="Q221" s="1" t="s">
        <v>590</v>
      </c>
      <c r="R221" s="1" t="s">
        <v>5</v>
      </c>
      <c r="S221" s="1" t="s">
        <v>9</v>
      </c>
      <c r="T221" s="1" t="s">
        <v>9</v>
      </c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1" t="s">
        <v>15</v>
      </c>
      <c r="AS221" s="1" t="s">
        <v>15</v>
      </c>
      <c r="AT221" s="2"/>
      <c r="AU221" s="1" t="s">
        <v>184</v>
      </c>
      <c r="AV221" s="2">
        <v>61</v>
      </c>
    </row>
    <row r="222" spans="1:48" ht="30" customHeight="1" x14ac:dyDescent="0.3">
      <c r="A222" s="7" t="s">
        <v>438</v>
      </c>
      <c r="B222" s="7" t="s">
        <v>125</v>
      </c>
      <c r="C222" s="7" t="s">
        <v>16</v>
      </c>
      <c r="D222" s="8">
        <v>250</v>
      </c>
      <c r="E222" s="10"/>
      <c r="F222" s="10"/>
      <c r="G222" s="10"/>
      <c r="H222" s="10"/>
      <c r="I222" s="10"/>
      <c r="J222" s="10"/>
      <c r="K222" s="10"/>
      <c r="L222" s="10"/>
      <c r="M222" s="7" t="s">
        <v>588</v>
      </c>
      <c r="N222" s="1" t="s">
        <v>397</v>
      </c>
      <c r="O222" s="1" t="s">
        <v>15</v>
      </c>
      <c r="P222" s="1" t="s">
        <v>15</v>
      </c>
      <c r="Q222" s="1" t="s">
        <v>590</v>
      </c>
      <c r="R222" s="1" t="s">
        <v>5</v>
      </c>
      <c r="S222" s="1" t="s">
        <v>9</v>
      </c>
      <c r="T222" s="1" t="s">
        <v>9</v>
      </c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1" t="s">
        <v>15</v>
      </c>
      <c r="AS222" s="1" t="s">
        <v>15</v>
      </c>
      <c r="AT222" s="2"/>
      <c r="AU222" s="1" t="s">
        <v>196</v>
      </c>
      <c r="AV222" s="2">
        <v>62</v>
      </c>
    </row>
    <row r="223" spans="1:48" ht="30" customHeight="1" x14ac:dyDescent="0.3">
      <c r="A223" s="7" t="s">
        <v>447</v>
      </c>
      <c r="B223" s="7" t="s">
        <v>611</v>
      </c>
      <c r="C223" s="7" t="s">
        <v>16</v>
      </c>
      <c r="D223" s="8">
        <v>29</v>
      </c>
      <c r="E223" s="10"/>
      <c r="F223" s="10"/>
      <c r="G223" s="10"/>
      <c r="H223" s="10"/>
      <c r="I223" s="10"/>
      <c r="J223" s="10"/>
      <c r="K223" s="10"/>
      <c r="L223" s="10"/>
      <c r="M223" s="7" t="s">
        <v>592</v>
      </c>
      <c r="N223" s="1" t="s">
        <v>382</v>
      </c>
      <c r="O223" s="1" t="s">
        <v>15</v>
      </c>
      <c r="P223" s="1" t="s">
        <v>15</v>
      </c>
      <c r="Q223" s="1" t="s">
        <v>590</v>
      </c>
      <c r="R223" s="1" t="s">
        <v>5</v>
      </c>
      <c r="S223" s="1" t="s">
        <v>9</v>
      </c>
      <c r="T223" s="1" t="s">
        <v>9</v>
      </c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1" t="s">
        <v>15</v>
      </c>
      <c r="AS223" s="1" t="s">
        <v>15</v>
      </c>
      <c r="AT223" s="2"/>
      <c r="AU223" s="1" t="s">
        <v>197</v>
      </c>
      <c r="AV223" s="2">
        <v>60</v>
      </c>
    </row>
    <row r="224" spans="1:48" ht="30" customHeight="1" x14ac:dyDescent="0.3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</row>
    <row r="225" spans="1:13" ht="30" customHeight="1" x14ac:dyDescent="0.3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</row>
    <row r="226" spans="1:13" ht="30" customHeight="1" x14ac:dyDescent="0.3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</row>
    <row r="227" spans="1:13" ht="30" customHeight="1" x14ac:dyDescent="0.3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</row>
    <row r="228" spans="1:13" ht="30" customHeight="1" x14ac:dyDescent="0.3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</row>
    <row r="229" spans="1:13" ht="30" customHeight="1" x14ac:dyDescent="0.3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</row>
    <row r="230" spans="1:13" ht="30" customHeight="1" x14ac:dyDescent="0.3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</row>
    <row r="231" spans="1:13" ht="30" customHeight="1" x14ac:dyDescent="0.3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</row>
    <row r="232" spans="1:13" ht="30" customHeight="1" x14ac:dyDescent="0.3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</row>
    <row r="233" spans="1:13" ht="30" customHeight="1" x14ac:dyDescent="0.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</row>
    <row r="234" spans="1:13" ht="30" customHeight="1" x14ac:dyDescent="0.3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</row>
    <row r="235" spans="1:13" ht="30" customHeight="1" x14ac:dyDescent="0.3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</row>
    <row r="236" spans="1:13" ht="30" customHeight="1" x14ac:dyDescent="0.3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</row>
    <row r="237" spans="1:13" ht="30" customHeight="1" x14ac:dyDescent="0.3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</row>
    <row r="238" spans="1:13" ht="30" customHeight="1" x14ac:dyDescent="0.3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</row>
    <row r="239" spans="1:13" ht="30" customHeight="1" x14ac:dyDescent="0.3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</row>
    <row r="240" spans="1:13" ht="30" customHeight="1" x14ac:dyDescent="0.3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</row>
    <row r="241" spans="1:48" ht="30" customHeight="1" x14ac:dyDescent="0.3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</row>
    <row r="242" spans="1:48" ht="30" customHeight="1" x14ac:dyDescent="0.3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</row>
    <row r="243" spans="1:48" ht="30" customHeight="1" x14ac:dyDescent="0.3">
      <c r="A243" s="7" t="s">
        <v>103</v>
      </c>
      <c r="B243" s="8"/>
      <c r="C243" s="8"/>
      <c r="D243" s="8"/>
      <c r="E243" s="8"/>
      <c r="F243" s="10"/>
      <c r="G243" s="8"/>
      <c r="H243" s="10"/>
      <c r="I243" s="8"/>
      <c r="J243" s="10"/>
      <c r="K243" s="8"/>
      <c r="L243" s="10"/>
      <c r="M243" s="8"/>
      <c r="N243" t="s">
        <v>494</v>
      </c>
    </row>
    <row r="244" spans="1:48" ht="30" customHeight="1" x14ac:dyDescent="0.3">
      <c r="A244" s="7" t="s">
        <v>123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2"/>
      <c r="O244" s="2"/>
      <c r="P244" s="2"/>
      <c r="Q244" s="1" t="s">
        <v>591</v>
      </c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</row>
    <row r="245" spans="1:48" ht="30" customHeight="1" x14ac:dyDescent="0.3">
      <c r="A245" s="7" t="s">
        <v>452</v>
      </c>
      <c r="B245" s="7" t="s">
        <v>403</v>
      </c>
      <c r="C245" s="7" t="s">
        <v>29</v>
      </c>
      <c r="D245" s="8">
        <v>1</v>
      </c>
      <c r="E245" s="10"/>
      <c r="F245" s="10"/>
      <c r="G245" s="10"/>
      <c r="H245" s="10"/>
      <c r="I245" s="10"/>
      <c r="J245" s="10"/>
      <c r="K245" s="10"/>
      <c r="L245" s="10"/>
      <c r="M245" s="7" t="s">
        <v>612</v>
      </c>
      <c r="N245" s="1" t="s">
        <v>384</v>
      </c>
      <c r="O245" s="1" t="s">
        <v>15</v>
      </c>
      <c r="P245" s="1" t="s">
        <v>15</v>
      </c>
      <c r="Q245" s="1" t="s">
        <v>591</v>
      </c>
      <c r="R245" s="1" t="s">
        <v>5</v>
      </c>
      <c r="S245" s="1" t="s">
        <v>9</v>
      </c>
      <c r="T245" s="1" t="s">
        <v>9</v>
      </c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1" t="s">
        <v>15</v>
      </c>
      <c r="AS245" s="1" t="s">
        <v>15</v>
      </c>
      <c r="AT245" s="2"/>
      <c r="AU245" s="1" t="s">
        <v>167</v>
      </c>
      <c r="AV245" s="2">
        <v>66</v>
      </c>
    </row>
    <row r="246" spans="1:48" ht="30" customHeight="1" x14ac:dyDescent="0.3">
      <c r="A246" s="7" t="s">
        <v>451</v>
      </c>
      <c r="B246" s="7" t="s">
        <v>262</v>
      </c>
      <c r="C246" s="7" t="s">
        <v>29</v>
      </c>
      <c r="D246" s="8">
        <v>1</v>
      </c>
      <c r="E246" s="10"/>
      <c r="F246" s="10"/>
      <c r="G246" s="10"/>
      <c r="H246" s="10"/>
      <c r="I246" s="10"/>
      <c r="J246" s="10"/>
      <c r="K246" s="10"/>
      <c r="L246" s="10"/>
      <c r="M246" s="7" t="s">
        <v>596</v>
      </c>
      <c r="N246" s="1" t="s">
        <v>372</v>
      </c>
      <c r="O246" s="1" t="s">
        <v>15</v>
      </c>
      <c r="P246" s="1" t="s">
        <v>15</v>
      </c>
      <c r="Q246" s="1" t="s">
        <v>591</v>
      </c>
      <c r="R246" s="1" t="s">
        <v>5</v>
      </c>
      <c r="S246" s="1" t="s">
        <v>9</v>
      </c>
      <c r="T246" s="1" t="s">
        <v>9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1" t="s">
        <v>15</v>
      </c>
      <c r="AS246" s="1" t="s">
        <v>15</v>
      </c>
      <c r="AT246" s="2"/>
      <c r="AU246" s="1" t="s">
        <v>168</v>
      </c>
      <c r="AV246" s="2">
        <v>67</v>
      </c>
    </row>
    <row r="247" spans="1:48" ht="30" customHeight="1" x14ac:dyDescent="0.3">
      <c r="A247" s="7" t="s">
        <v>373</v>
      </c>
      <c r="B247" s="7" t="s">
        <v>49</v>
      </c>
      <c r="C247" s="7" t="s">
        <v>29</v>
      </c>
      <c r="D247" s="8">
        <v>1</v>
      </c>
      <c r="E247" s="10"/>
      <c r="F247" s="10"/>
      <c r="G247" s="10"/>
      <c r="H247" s="10"/>
      <c r="I247" s="10"/>
      <c r="J247" s="10"/>
      <c r="K247" s="10"/>
      <c r="L247" s="10"/>
      <c r="M247" s="7" t="s">
        <v>585</v>
      </c>
      <c r="N247" s="1" t="s">
        <v>383</v>
      </c>
      <c r="O247" s="1" t="s">
        <v>15</v>
      </c>
      <c r="P247" s="1" t="s">
        <v>15</v>
      </c>
      <c r="Q247" s="1" t="s">
        <v>591</v>
      </c>
      <c r="R247" s="1" t="s">
        <v>5</v>
      </c>
      <c r="S247" s="1" t="s">
        <v>9</v>
      </c>
      <c r="T247" s="1" t="s">
        <v>9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1" t="s">
        <v>15</v>
      </c>
      <c r="AS247" s="1" t="s">
        <v>15</v>
      </c>
      <c r="AT247" s="2"/>
      <c r="AU247" s="1" t="s">
        <v>169</v>
      </c>
      <c r="AV247" s="2">
        <v>68</v>
      </c>
    </row>
    <row r="248" spans="1:48" ht="30" customHeight="1" x14ac:dyDescent="0.3">
      <c r="A248" s="7" t="s">
        <v>53</v>
      </c>
      <c r="B248" s="7" t="s">
        <v>453</v>
      </c>
      <c r="C248" s="7" t="s">
        <v>29</v>
      </c>
      <c r="D248" s="8">
        <v>1</v>
      </c>
      <c r="E248" s="10"/>
      <c r="F248" s="10"/>
      <c r="G248" s="10"/>
      <c r="H248" s="10"/>
      <c r="I248" s="10"/>
      <c r="J248" s="10"/>
      <c r="K248" s="10"/>
      <c r="L248" s="10"/>
      <c r="M248" s="7" t="s">
        <v>600</v>
      </c>
      <c r="N248" s="1" t="s">
        <v>376</v>
      </c>
      <c r="O248" s="1" t="s">
        <v>15</v>
      </c>
      <c r="P248" s="1" t="s">
        <v>15</v>
      </c>
      <c r="Q248" s="1" t="s">
        <v>591</v>
      </c>
      <c r="R248" s="1" t="s">
        <v>5</v>
      </c>
      <c r="S248" s="1" t="s">
        <v>9</v>
      </c>
      <c r="T248" s="1" t="s">
        <v>9</v>
      </c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1" t="s">
        <v>15</v>
      </c>
      <c r="AS248" s="1" t="s">
        <v>15</v>
      </c>
      <c r="AT248" s="2"/>
      <c r="AU248" s="1" t="s">
        <v>171</v>
      </c>
      <c r="AV248" s="2">
        <v>69</v>
      </c>
    </row>
    <row r="249" spans="1:48" ht="30" customHeight="1" x14ac:dyDescent="0.3">
      <c r="A249" s="7" t="s">
        <v>454</v>
      </c>
      <c r="B249" s="7" t="s">
        <v>374</v>
      </c>
      <c r="C249" s="7" t="s">
        <v>29</v>
      </c>
      <c r="D249" s="8">
        <v>1</v>
      </c>
      <c r="E249" s="10"/>
      <c r="F249" s="10"/>
      <c r="G249" s="10"/>
      <c r="H249" s="10"/>
      <c r="I249" s="10"/>
      <c r="J249" s="10"/>
      <c r="K249" s="10"/>
      <c r="L249" s="10"/>
      <c r="M249" s="7" t="s">
        <v>607</v>
      </c>
      <c r="N249" s="1" t="s">
        <v>387</v>
      </c>
      <c r="O249" s="1" t="s">
        <v>15</v>
      </c>
      <c r="P249" s="1" t="s">
        <v>15</v>
      </c>
      <c r="Q249" s="1" t="s">
        <v>591</v>
      </c>
      <c r="R249" s="1" t="s">
        <v>5</v>
      </c>
      <c r="S249" s="1" t="s">
        <v>9</v>
      </c>
      <c r="T249" s="1" t="s">
        <v>9</v>
      </c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1" t="s">
        <v>15</v>
      </c>
      <c r="AS249" s="1" t="s">
        <v>15</v>
      </c>
      <c r="AT249" s="2"/>
      <c r="AU249" s="1" t="s">
        <v>172</v>
      </c>
      <c r="AV249" s="2">
        <v>70</v>
      </c>
    </row>
    <row r="250" spans="1:48" ht="30" customHeight="1" x14ac:dyDescent="0.3">
      <c r="A250" s="7" t="s">
        <v>63</v>
      </c>
      <c r="B250" s="7" t="s">
        <v>374</v>
      </c>
      <c r="C250" s="7" t="s">
        <v>29</v>
      </c>
      <c r="D250" s="8">
        <v>1</v>
      </c>
      <c r="E250" s="10"/>
      <c r="F250" s="10"/>
      <c r="G250" s="10"/>
      <c r="H250" s="10"/>
      <c r="I250" s="10"/>
      <c r="J250" s="10"/>
      <c r="K250" s="10"/>
      <c r="L250" s="10"/>
      <c r="M250" s="7" t="s">
        <v>595</v>
      </c>
      <c r="N250" s="1" t="s">
        <v>401</v>
      </c>
      <c r="O250" s="1" t="s">
        <v>15</v>
      </c>
      <c r="P250" s="1" t="s">
        <v>15</v>
      </c>
      <c r="Q250" s="1" t="s">
        <v>591</v>
      </c>
      <c r="R250" s="1" t="s">
        <v>5</v>
      </c>
      <c r="S250" s="1" t="s">
        <v>9</v>
      </c>
      <c r="T250" s="1" t="s">
        <v>9</v>
      </c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1" t="s">
        <v>15</v>
      </c>
      <c r="AS250" s="1" t="s">
        <v>15</v>
      </c>
      <c r="AT250" s="2"/>
      <c r="AU250" s="1" t="s">
        <v>176</v>
      </c>
      <c r="AV250" s="2">
        <v>71</v>
      </c>
    </row>
    <row r="251" spans="1:48" ht="30" customHeight="1" x14ac:dyDescent="0.3">
      <c r="A251" s="7" t="s">
        <v>455</v>
      </c>
      <c r="B251" s="7" t="s">
        <v>385</v>
      </c>
      <c r="C251" s="7" t="s">
        <v>29</v>
      </c>
      <c r="D251" s="8">
        <v>1</v>
      </c>
      <c r="E251" s="10"/>
      <c r="F251" s="10"/>
      <c r="G251" s="10"/>
      <c r="H251" s="10"/>
      <c r="I251" s="10"/>
      <c r="J251" s="10"/>
      <c r="K251" s="10"/>
      <c r="L251" s="10"/>
      <c r="M251" s="7" t="s">
        <v>597</v>
      </c>
      <c r="N251" s="1" t="s">
        <v>396</v>
      </c>
      <c r="O251" s="1" t="s">
        <v>15</v>
      </c>
      <c r="P251" s="1" t="s">
        <v>15</v>
      </c>
      <c r="Q251" s="1" t="s">
        <v>591</v>
      </c>
      <c r="R251" s="1" t="s">
        <v>5</v>
      </c>
      <c r="S251" s="1" t="s">
        <v>9</v>
      </c>
      <c r="T251" s="1" t="s">
        <v>9</v>
      </c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1" t="s">
        <v>15</v>
      </c>
      <c r="AS251" s="1" t="s">
        <v>15</v>
      </c>
      <c r="AT251" s="2"/>
      <c r="AU251" s="1" t="s">
        <v>177</v>
      </c>
      <c r="AV251" s="2">
        <v>72</v>
      </c>
    </row>
    <row r="252" spans="1:48" ht="30" customHeight="1" x14ac:dyDescent="0.3">
      <c r="A252" s="7" t="s">
        <v>457</v>
      </c>
      <c r="B252" s="7" t="s">
        <v>392</v>
      </c>
      <c r="C252" s="7" t="s">
        <v>29</v>
      </c>
      <c r="D252" s="8">
        <v>1</v>
      </c>
      <c r="E252" s="10"/>
      <c r="F252" s="10"/>
      <c r="G252" s="10"/>
      <c r="H252" s="10"/>
      <c r="I252" s="10"/>
      <c r="J252" s="10"/>
      <c r="K252" s="10"/>
      <c r="L252" s="10"/>
      <c r="M252" s="7" t="s">
        <v>606</v>
      </c>
      <c r="N252" s="1" t="s">
        <v>386</v>
      </c>
      <c r="O252" s="1" t="s">
        <v>15</v>
      </c>
      <c r="P252" s="1" t="s">
        <v>15</v>
      </c>
      <c r="Q252" s="1" t="s">
        <v>591</v>
      </c>
      <c r="R252" s="1" t="s">
        <v>5</v>
      </c>
      <c r="S252" s="1" t="s">
        <v>9</v>
      </c>
      <c r="T252" s="1" t="s">
        <v>9</v>
      </c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1" t="s">
        <v>15</v>
      </c>
      <c r="AS252" s="1" t="s">
        <v>15</v>
      </c>
      <c r="AT252" s="2"/>
      <c r="AU252" s="1" t="s">
        <v>200</v>
      </c>
      <c r="AV252" s="2">
        <v>73</v>
      </c>
    </row>
    <row r="253" spans="1:48" ht="30" customHeight="1" x14ac:dyDescent="0.3">
      <c r="A253" s="7" t="s">
        <v>50</v>
      </c>
      <c r="B253" s="7" t="s">
        <v>51</v>
      </c>
      <c r="C253" s="7" t="s">
        <v>29</v>
      </c>
      <c r="D253" s="8">
        <v>1</v>
      </c>
      <c r="E253" s="10"/>
      <c r="F253" s="10"/>
      <c r="G253" s="10"/>
      <c r="H253" s="10"/>
      <c r="I253" s="10"/>
      <c r="J253" s="10"/>
      <c r="K253" s="10"/>
      <c r="L253" s="10"/>
      <c r="M253" s="7" t="s">
        <v>598</v>
      </c>
      <c r="N253" s="1" t="s">
        <v>388</v>
      </c>
      <c r="O253" s="1" t="s">
        <v>15</v>
      </c>
      <c r="P253" s="1" t="s">
        <v>15</v>
      </c>
      <c r="Q253" s="1" t="s">
        <v>591</v>
      </c>
      <c r="R253" s="1" t="s">
        <v>5</v>
      </c>
      <c r="S253" s="1" t="s">
        <v>9</v>
      </c>
      <c r="T253" s="1" t="s">
        <v>9</v>
      </c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1" t="s">
        <v>15</v>
      </c>
      <c r="AS253" s="1" t="s">
        <v>15</v>
      </c>
      <c r="AT253" s="2"/>
      <c r="AU253" s="1" t="s">
        <v>201</v>
      </c>
      <c r="AV253" s="2">
        <v>74</v>
      </c>
    </row>
    <row r="254" spans="1:48" ht="30" customHeight="1" x14ac:dyDescent="0.3">
      <c r="A254" s="7" t="s">
        <v>45</v>
      </c>
      <c r="B254" s="7" t="s">
        <v>199</v>
      </c>
      <c r="C254" s="7" t="s">
        <v>29</v>
      </c>
      <c r="D254" s="8">
        <v>1</v>
      </c>
      <c r="E254" s="10"/>
      <c r="F254" s="10"/>
      <c r="G254" s="10"/>
      <c r="H254" s="10"/>
      <c r="I254" s="10"/>
      <c r="J254" s="10"/>
      <c r="K254" s="10"/>
      <c r="L254" s="10"/>
      <c r="M254" s="7" t="s">
        <v>599</v>
      </c>
      <c r="N254" s="1" t="s">
        <v>377</v>
      </c>
      <c r="O254" s="1" t="s">
        <v>15</v>
      </c>
      <c r="P254" s="1" t="s">
        <v>15</v>
      </c>
      <c r="Q254" s="1" t="s">
        <v>591</v>
      </c>
      <c r="R254" s="1" t="s">
        <v>5</v>
      </c>
      <c r="S254" s="1" t="s">
        <v>9</v>
      </c>
      <c r="T254" s="1" t="s">
        <v>9</v>
      </c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1" t="s">
        <v>15</v>
      </c>
      <c r="AS254" s="1" t="s">
        <v>15</v>
      </c>
      <c r="AT254" s="2"/>
      <c r="AU254" s="1" t="s">
        <v>202</v>
      </c>
      <c r="AV254" s="2">
        <v>75</v>
      </c>
    </row>
    <row r="255" spans="1:48" ht="30" customHeight="1" x14ac:dyDescent="0.3">
      <c r="A255" s="7" t="s">
        <v>456</v>
      </c>
      <c r="B255" s="7" t="s">
        <v>378</v>
      </c>
      <c r="C255" s="7" t="s">
        <v>29</v>
      </c>
      <c r="D255" s="8">
        <v>1</v>
      </c>
      <c r="E255" s="10"/>
      <c r="F255" s="10"/>
      <c r="G255" s="10"/>
      <c r="H255" s="10"/>
      <c r="I255" s="10"/>
      <c r="J255" s="10"/>
      <c r="K255" s="10"/>
      <c r="L255" s="10"/>
      <c r="M255" s="7" t="s">
        <v>601</v>
      </c>
      <c r="N255" s="1" t="s">
        <v>389</v>
      </c>
      <c r="O255" s="1" t="s">
        <v>15</v>
      </c>
      <c r="P255" s="1" t="s">
        <v>15</v>
      </c>
      <c r="Q255" s="1" t="s">
        <v>591</v>
      </c>
      <c r="R255" s="1" t="s">
        <v>5</v>
      </c>
      <c r="S255" s="1" t="s">
        <v>9</v>
      </c>
      <c r="T255" s="1" t="s">
        <v>9</v>
      </c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1" t="s">
        <v>15</v>
      </c>
      <c r="AS255" s="1" t="s">
        <v>15</v>
      </c>
      <c r="AT255" s="2"/>
      <c r="AU255" s="1" t="s">
        <v>198</v>
      </c>
      <c r="AV255" s="2">
        <v>76</v>
      </c>
    </row>
    <row r="256" spans="1:48" ht="30" customHeight="1" x14ac:dyDescent="0.3">
      <c r="A256" s="7" t="s">
        <v>46</v>
      </c>
      <c r="B256" s="7" t="s">
        <v>120</v>
      </c>
      <c r="C256" s="7" t="s">
        <v>11</v>
      </c>
      <c r="D256" s="8">
        <v>21</v>
      </c>
      <c r="E256" s="10"/>
      <c r="F256" s="10"/>
      <c r="G256" s="10"/>
      <c r="H256" s="10"/>
      <c r="I256" s="10"/>
      <c r="J256" s="10"/>
      <c r="K256" s="10"/>
      <c r="L256" s="10"/>
      <c r="M256" s="7" t="s">
        <v>586</v>
      </c>
      <c r="N256" s="1" t="s">
        <v>393</v>
      </c>
      <c r="O256" s="1" t="s">
        <v>15</v>
      </c>
      <c r="P256" s="1" t="s">
        <v>15</v>
      </c>
      <c r="Q256" s="1" t="s">
        <v>591</v>
      </c>
      <c r="R256" s="1" t="s">
        <v>5</v>
      </c>
      <c r="S256" s="1" t="s">
        <v>9</v>
      </c>
      <c r="T256" s="1" t="s">
        <v>9</v>
      </c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1" t="s">
        <v>15</v>
      </c>
      <c r="AS256" s="1" t="s">
        <v>15</v>
      </c>
      <c r="AT256" s="2"/>
      <c r="AU256" s="1" t="s">
        <v>134</v>
      </c>
      <c r="AV256" s="2">
        <v>109</v>
      </c>
    </row>
    <row r="257" spans="1:48" ht="30" customHeight="1" x14ac:dyDescent="0.3">
      <c r="A257" s="7" t="s">
        <v>442</v>
      </c>
      <c r="B257" s="7" t="s">
        <v>602</v>
      </c>
      <c r="C257" s="7" t="s">
        <v>29</v>
      </c>
      <c r="D257" s="8">
        <v>1</v>
      </c>
      <c r="E257" s="10"/>
      <c r="F257" s="10"/>
      <c r="G257" s="10"/>
      <c r="H257" s="10"/>
      <c r="I257" s="10"/>
      <c r="J257" s="10"/>
      <c r="K257" s="10"/>
      <c r="L257" s="10"/>
      <c r="M257" s="7" t="s">
        <v>39</v>
      </c>
      <c r="N257" s="1" t="s">
        <v>240</v>
      </c>
      <c r="O257" s="1" t="s">
        <v>15</v>
      </c>
      <c r="P257" s="1" t="s">
        <v>15</v>
      </c>
      <c r="Q257" s="1" t="s">
        <v>591</v>
      </c>
      <c r="R257" s="1" t="s">
        <v>9</v>
      </c>
      <c r="S257" s="1" t="s">
        <v>9</v>
      </c>
      <c r="T257" s="1" t="s">
        <v>5</v>
      </c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1" t="s">
        <v>15</v>
      </c>
      <c r="AS257" s="1" t="s">
        <v>15</v>
      </c>
      <c r="AT257" s="2"/>
      <c r="AU257" s="1" t="s">
        <v>289</v>
      </c>
      <c r="AV257" s="2">
        <v>88</v>
      </c>
    </row>
    <row r="258" spans="1:48" ht="30" customHeight="1" x14ac:dyDescent="0.3">
      <c r="A258" s="7" t="s">
        <v>442</v>
      </c>
      <c r="B258" s="7" t="s">
        <v>613</v>
      </c>
      <c r="C258" s="7" t="s">
        <v>29</v>
      </c>
      <c r="D258" s="8">
        <v>1</v>
      </c>
      <c r="E258" s="10"/>
      <c r="F258" s="10"/>
      <c r="G258" s="10"/>
      <c r="H258" s="10"/>
      <c r="I258" s="10"/>
      <c r="J258" s="10"/>
      <c r="K258" s="10"/>
      <c r="L258" s="10"/>
      <c r="M258" s="7" t="s">
        <v>39</v>
      </c>
      <c r="N258" s="1" t="s">
        <v>241</v>
      </c>
      <c r="O258" s="1" t="s">
        <v>15</v>
      </c>
      <c r="P258" s="1" t="s">
        <v>15</v>
      </c>
      <c r="Q258" s="1" t="s">
        <v>591</v>
      </c>
      <c r="R258" s="1" t="s">
        <v>9</v>
      </c>
      <c r="S258" s="1" t="s">
        <v>9</v>
      </c>
      <c r="T258" s="1" t="s">
        <v>5</v>
      </c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1" t="s">
        <v>15</v>
      </c>
      <c r="AS258" s="1" t="s">
        <v>15</v>
      </c>
      <c r="AT258" s="2"/>
      <c r="AU258" s="1" t="s">
        <v>278</v>
      </c>
      <c r="AV258" s="2">
        <v>89</v>
      </c>
    </row>
    <row r="259" spans="1:48" ht="30" customHeight="1" x14ac:dyDescent="0.3">
      <c r="A259" s="7" t="s">
        <v>442</v>
      </c>
      <c r="B259" s="7" t="s">
        <v>603</v>
      </c>
      <c r="C259" s="7" t="s">
        <v>29</v>
      </c>
      <c r="D259" s="8">
        <v>1</v>
      </c>
      <c r="E259" s="10"/>
      <c r="F259" s="10"/>
      <c r="G259" s="10"/>
      <c r="H259" s="10"/>
      <c r="I259" s="10"/>
      <c r="J259" s="10"/>
      <c r="K259" s="10"/>
      <c r="L259" s="10"/>
      <c r="M259" s="7" t="s">
        <v>39</v>
      </c>
      <c r="N259" s="1" t="s">
        <v>224</v>
      </c>
      <c r="O259" s="1" t="s">
        <v>15</v>
      </c>
      <c r="P259" s="1" t="s">
        <v>15</v>
      </c>
      <c r="Q259" s="1" t="s">
        <v>591</v>
      </c>
      <c r="R259" s="1" t="s">
        <v>9</v>
      </c>
      <c r="S259" s="1" t="s">
        <v>9</v>
      </c>
      <c r="T259" s="1" t="s">
        <v>5</v>
      </c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1" t="s">
        <v>15</v>
      </c>
      <c r="AS259" s="1" t="s">
        <v>15</v>
      </c>
      <c r="AT259" s="2"/>
      <c r="AU259" s="1" t="s">
        <v>294</v>
      </c>
      <c r="AV259" s="2">
        <v>90</v>
      </c>
    </row>
    <row r="260" spans="1:48" ht="30" customHeight="1" x14ac:dyDescent="0.3">
      <c r="A260" s="7" t="s">
        <v>584</v>
      </c>
      <c r="B260" s="7" t="s">
        <v>408</v>
      </c>
      <c r="C260" s="7" t="s">
        <v>29</v>
      </c>
      <c r="D260" s="8">
        <v>5</v>
      </c>
      <c r="E260" s="10"/>
      <c r="F260" s="10"/>
      <c r="G260" s="10"/>
      <c r="H260" s="10"/>
      <c r="I260" s="10"/>
      <c r="J260" s="10"/>
      <c r="K260" s="10"/>
      <c r="L260" s="10"/>
      <c r="M260" s="7" t="s">
        <v>39</v>
      </c>
      <c r="N260" s="1" t="s">
        <v>227</v>
      </c>
      <c r="O260" s="1" t="s">
        <v>15</v>
      </c>
      <c r="P260" s="1" t="s">
        <v>15</v>
      </c>
      <c r="Q260" s="1" t="s">
        <v>591</v>
      </c>
      <c r="R260" s="1" t="s">
        <v>9</v>
      </c>
      <c r="S260" s="1" t="s">
        <v>9</v>
      </c>
      <c r="T260" s="1" t="s">
        <v>5</v>
      </c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1" t="s">
        <v>15</v>
      </c>
      <c r="AS260" s="1" t="s">
        <v>15</v>
      </c>
      <c r="AT260" s="2"/>
      <c r="AU260" s="1" t="s">
        <v>293</v>
      </c>
      <c r="AV260" s="2">
        <v>91</v>
      </c>
    </row>
    <row r="261" spans="1:48" ht="30" customHeight="1" x14ac:dyDescent="0.3">
      <c r="A261" s="7" t="s">
        <v>587</v>
      </c>
      <c r="B261" s="7" t="s">
        <v>407</v>
      </c>
      <c r="C261" s="7" t="s">
        <v>29</v>
      </c>
      <c r="D261" s="8">
        <v>1</v>
      </c>
      <c r="E261" s="10"/>
      <c r="F261" s="10"/>
      <c r="G261" s="10"/>
      <c r="H261" s="10"/>
      <c r="I261" s="10"/>
      <c r="J261" s="10"/>
      <c r="K261" s="10"/>
      <c r="L261" s="10"/>
      <c r="M261" s="7" t="s">
        <v>39</v>
      </c>
      <c r="N261" s="1" t="s">
        <v>223</v>
      </c>
      <c r="O261" s="1" t="s">
        <v>15</v>
      </c>
      <c r="P261" s="1" t="s">
        <v>15</v>
      </c>
      <c r="Q261" s="1" t="s">
        <v>591</v>
      </c>
      <c r="R261" s="1" t="s">
        <v>9</v>
      </c>
      <c r="S261" s="1" t="s">
        <v>9</v>
      </c>
      <c r="T261" s="1" t="s">
        <v>5</v>
      </c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1" t="s">
        <v>15</v>
      </c>
      <c r="AS261" s="1" t="s">
        <v>15</v>
      </c>
      <c r="AT261" s="2"/>
      <c r="AU261" s="1" t="s">
        <v>288</v>
      </c>
      <c r="AV261" s="2">
        <v>92</v>
      </c>
    </row>
    <row r="262" spans="1:48" ht="30" customHeight="1" x14ac:dyDescent="0.3">
      <c r="A262" s="7" t="s">
        <v>604</v>
      </c>
      <c r="B262" s="7" t="s">
        <v>405</v>
      </c>
      <c r="C262" s="7" t="s">
        <v>29</v>
      </c>
      <c r="D262" s="8">
        <v>2</v>
      </c>
      <c r="E262" s="10"/>
      <c r="F262" s="10"/>
      <c r="G262" s="10"/>
      <c r="H262" s="10"/>
      <c r="I262" s="10"/>
      <c r="J262" s="10"/>
      <c r="K262" s="10"/>
      <c r="L262" s="10"/>
      <c r="M262" s="7" t="s">
        <v>39</v>
      </c>
      <c r="N262" s="1" t="s">
        <v>231</v>
      </c>
      <c r="O262" s="1" t="s">
        <v>15</v>
      </c>
      <c r="P262" s="1" t="s">
        <v>15</v>
      </c>
      <c r="Q262" s="1" t="s">
        <v>591</v>
      </c>
      <c r="R262" s="1" t="s">
        <v>9</v>
      </c>
      <c r="S262" s="1" t="s">
        <v>9</v>
      </c>
      <c r="T262" s="1" t="s">
        <v>5</v>
      </c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1" t="s">
        <v>15</v>
      </c>
      <c r="AS262" s="1" t="s">
        <v>15</v>
      </c>
      <c r="AT262" s="2"/>
      <c r="AU262" s="1" t="s">
        <v>286</v>
      </c>
      <c r="AV262" s="2">
        <v>98</v>
      </c>
    </row>
    <row r="263" spans="1:48" ht="30" customHeight="1" x14ac:dyDescent="0.3">
      <c r="A263" s="7" t="s">
        <v>614</v>
      </c>
      <c r="B263" s="7" t="s">
        <v>406</v>
      </c>
      <c r="C263" s="7" t="s">
        <v>29</v>
      </c>
      <c r="D263" s="8">
        <v>1</v>
      </c>
      <c r="E263" s="10"/>
      <c r="F263" s="10"/>
      <c r="G263" s="10"/>
      <c r="H263" s="10"/>
      <c r="I263" s="10"/>
      <c r="J263" s="10"/>
      <c r="K263" s="10"/>
      <c r="L263" s="10"/>
      <c r="M263" s="7" t="s">
        <v>39</v>
      </c>
      <c r="N263" s="1" t="s">
        <v>220</v>
      </c>
      <c r="O263" s="1" t="s">
        <v>15</v>
      </c>
      <c r="P263" s="1" t="s">
        <v>15</v>
      </c>
      <c r="Q263" s="1" t="s">
        <v>591</v>
      </c>
      <c r="R263" s="1" t="s">
        <v>9</v>
      </c>
      <c r="S263" s="1" t="s">
        <v>9</v>
      </c>
      <c r="T263" s="1" t="s">
        <v>5</v>
      </c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1" t="s">
        <v>15</v>
      </c>
      <c r="AS263" s="1" t="s">
        <v>15</v>
      </c>
      <c r="AT263" s="2"/>
      <c r="AU263" s="1" t="s">
        <v>295</v>
      </c>
      <c r="AV263" s="2">
        <v>99</v>
      </c>
    </row>
    <row r="264" spans="1:48" ht="30" customHeight="1" x14ac:dyDescent="0.3">
      <c r="A264" s="7" t="s">
        <v>617</v>
      </c>
      <c r="B264" s="7" t="s">
        <v>52</v>
      </c>
      <c r="C264" s="7" t="s">
        <v>29</v>
      </c>
      <c r="D264" s="8">
        <v>1</v>
      </c>
      <c r="E264" s="10"/>
      <c r="F264" s="10"/>
      <c r="G264" s="10"/>
      <c r="H264" s="10"/>
      <c r="I264" s="10"/>
      <c r="J264" s="10"/>
      <c r="K264" s="10"/>
      <c r="L264" s="10"/>
      <c r="M264" s="7" t="s">
        <v>39</v>
      </c>
      <c r="N264" s="1" t="s">
        <v>214</v>
      </c>
      <c r="O264" s="1" t="s">
        <v>15</v>
      </c>
      <c r="P264" s="1" t="s">
        <v>15</v>
      </c>
      <c r="Q264" s="1" t="s">
        <v>591</v>
      </c>
      <c r="R264" s="1" t="s">
        <v>9</v>
      </c>
      <c r="S264" s="1" t="s">
        <v>9</v>
      </c>
      <c r="T264" s="1" t="s">
        <v>5</v>
      </c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1" t="s">
        <v>15</v>
      </c>
      <c r="AS264" s="1" t="s">
        <v>15</v>
      </c>
      <c r="AT264" s="2"/>
      <c r="AU264" s="1" t="s">
        <v>299</v>
      </c>
      <c r="AV264" s="2">
        <v>100</v>
      </c>
    </row>
    <row r="265" spans="1:48" ht="30" customHeight="1" x14ac:dyDescent="0.3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</row>
    <row r="266" spans="1:48" ht="30" customHeight="1" x14ac:dyDescent="0.3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</row>
    <row r="267" spans="1:48" ht="30" customHeight="1" x14ac:dyDescent="0.3">
      <c r="A267" s="7" t="s">
        <v>103</v>
      </c>
      <c r="B267" s="8"/>
      <c r="C267" s="8"/>
      <c r="D267" s="8"/>
      <c r="E267" s="8"/>
      <c r="F267" s="10"/>
      <c r="G267" s="8"/>
      <c r="H267" s="10"/>
      <c r="I267" s="8"/>
      <c r="J267" s="10"/>
      <c r="K267" s="8"/>
      <c r="L267" s="10"/>
      <c r="M267" s="8"/>
      <c r="N267" t="s">
        <v>494</v>
      </c>
    </row>
    <row r="268" spans="1:48" ht="30" customHeight="1" x14ac:dyDescent="0.3">
      <c r="A268" s="7" t="s">
        <v>122</v>
      </c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2"/>
      <c r="O268" s="2"/>
      <c r="P268" s="2"/>
      <c r="Q268" s="1" t="s">
        <v>630</v>
      </c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</row>
    <row r="269" spans="1:48" ht="30" customHeight="1" x14ac:dyDescent="0.3">
      <c r="A269" s="7" t="s">
        <v>409</v>
      </c>
      <c r="B269" s="7" t="s">
        <v>641</v>
      </c>
      <c r="C269" s="7" t="s">
        <v>29</v>
      </c>
      <c r="D269" s="8">
        <v>4</v>
      </c>
      <c r="E269" s="10"/>
      <c r="F269" s="10"/>
      <c r="G269" s="10"/>
      <c r="H269" s="10"/>
      <c r="I269" s="10"/>
      <c r="J269" s="10"/>
      <c r="K269" s="10"/>
      <c r="L269" s="10"/>
      <c r="M269" s="7" t="s">
        <v>39</v>
      </c>
      <c r="N269" s="1" t="s">
        <v>225</v>
      </c>
      <c r="O269" s="1" t="s">
        <v>15</v>
      </c>
      <c r="P269" s="1" t="s">
        <v>15</v>
      </c>
      <c r="Q269" s="1" t="s">
        <v>630</v>
      </c>
      <c r="R269" s="1" t="s">
        <v>9</v>
      </c>
      <c r="S269" s="1" t="s">
        <v>9</v>
      </c>
      <c r="T269" s="1" t="s">
        <v>5</v>
      </c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1" t="s">
        <v>15</v>
      </c>
      <c r="AS269" s="1" t="s">
        <v>15</v>
      </c>
      <c r="AT269" s="2"/>
      <c r="AU269" s="1" t="s">
        <v>280</v>
      </c>
      <c r="AV269" s="2">
        <v>137</v>
      </c>
    </row>
    <row r="270" spans="1:48" ht="30" customHeight="1" x14ac:dyDescent="0.3">
      <c r="A270" s="7" t="s">
        <v>126</v>
      </c>
      <c r="B270" s="7" t="s">
        <v>15</v>
      </c>
      <c r="C270" s="7" t="s">
        <v>29</v>
      </c>
      <c r="D270" s="8">
        <v>1</v>
      </c>
      <c r="E270" s="10"/>
      <c r="F270" s="10"/>
      <c r="G270" s="10"/>
      <c r="H270" s="10"/>
      <c r="I270" s="10"/>
      <c r="J270" s="10"/>
      <c r="K270" s="10"/>
      <c r="L270" s="10"/>
      <c r="M270" s="7" t="s">
        <v>39</v>
      </c>
      <c r="N270" s="1" t="s">
        <v>226</v>
      </c>
      <c r="O270" s="1" t="s">
        <v>15</v>
      </c>
      <c r="P270" s="1" t="s">
        <v>15</v>
      </c>
      <c r="Q270" s="1" t="s">
        <v>630</v>
      </c>
      <c r="R270" s="1" t="s">
        <v>9</v>
      </c>
      <c r="S270" s="1" t="s">
        <v>9</v>
      </c>
      <c r="T270" s="1" t="s">
        <v>5</v>
      </c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1" t="s">
        <v>15</v>
      </c>
      <c r="AS270" s="1" t="s">
        <v>15</v>
      </c>
      <c r="AT270" s="2"/>
      <c r="AU270" s="1" t="s">
        <v>287</v>
      </c>
      <c r="AV270" s="2">
        <v>138</v>
      </c>
    </row>
    <row r="271" spans="1:48" ht="30" customHeight="1" x14ac:dyDescent="0.3">
      <c r="A271" s="7" t="s">
        <v>127</v>
      </c>
      <c r="B271" s="7" t="s">
        <v>28</v>
      </c>
      <c r="C271" s="7" t="s">
        <v>29</v>
      </c>
      <c r="D271" s="8">
        <v>33</v>
      </c>
      <c r="E271" s="10"/>
      <c r="F271" s="10"/>
      <c r="G271" s="10"/>
      <c r="H271" s="10"/>
      <c r="I271" s="10"/>
      <c r="J271" s="10"/>
      <c r="K271" s="10"/>
      <c r="L271" s="10"/>
      <c r="M271" s="7" t="s">
        <v>39</v>
      </c>
      <c r="N271" s="1" t="s">
        <v>228</v>
      </c>
      <c r="O271" s="1" t="s">
        <v>15</v>
      </c>
      <c r="P271" s="1" t="s">
        <v>15</v>
      </c>
      <c r="Q271" s="1" t="s">
        <v>630</v>
      </c>
      <c r="R271" s="1" t="s">
        <v>9</v>
      </c>
      <c r="S271" s="1" t="s">
        <v>9</v>
      </c>
      <c r="T271" s="1" t="s">
        <v>5</v>
      </c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1" t="s">
        <v>15</v>
      </c>
      <c r="AS271" s="1" t="s">
        <v>15</v>
      </c>
      <c r="AT271" s="2"/>
      <c r="AU271" s="1" t="s">
        <v>290</v>
      </c>
      <c r="AV271" s="2">
        <v>139</v>
      </c>
    </row>
    <row r="272" spans="1:48" ht="30" customHeight="1" x14ac:dyDescent="0.3">
      <c r="A272" s="7" t="s">
        <v>57</v>
      </c>
      <c r="B272" s="7" t="s">
        <v>642</v>
      </c>
      <c r="C272" s="7" t="s">
        <v>29</v>
      </c>
      <c r="D272" s="8">
        <v>33</v>
      </c>
      <c r="E272" s="10"/>
      <c r="F272" s="10"/>
      <c r="G272" s="10"/>
      <c r="H272" s="10"/>
      <c r="I272" s="10"/>
      <c r="J272" s="10"/>
      <c r="K272" s="10"/>
      <c r="L272" s="10"/>
      <c r="M272" s="7" t="s">
        <v>39</v>
      </c>
      <c r="N272" s="1" t="s">
        <v>229</v>
      </c>
      <c r="O272" s="1" t="s">
        <v>15</v>
      </c>
      <c r="P272" s="1" t="s">
        <v>15</v>
      </c>
      <c r="Q272" s="1" t="s">
        <v>630</v>
      </c>
      <c r="R272" s="1" t="s">
        <v>9</v>
      </c>
      <c r="S272" s="1" t="s">
        <v>9</v>
      </c>
      <c r="T272" s="1" t="s">
        <v>5</v>
      </c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1" t="s">
        <v>15</v>
      </c>
      <c r="AS272" s="1" t="s">
        <v>15</v>
      </c>
      <c r="AT272" s="2"/>
      <c r="AU272" s="1" t="s">
        <v>279</v>
      </c>
      <c r="AV272" s="2">
        <v>140</v>
      </c>
    </row>
    <row r="273" spans="1:48" ht="30" customHeight="1" x14ac:dyDescent="0.3">
      <c r="A273" s="7" t="s">
        <v>436</v>
      </c>
      <c r="B273" s="7" t="s">
        <v>410</v>
      </c>
      <c r="C273" s="7" t="s">
        <v>29</v>
      </c>
      <c r="D273" s="8">
        <v>7</v>
      </c>
      <c r="E273" s="10"/>
      <c r="F273" s="10"/>
      <c r="G273" s="10"/>
      <c r="H273" s="10"/>
      <c r="I273" s="10"/>
      <c r="J273" s="10"/>
      <c r="K273" s="10"/>
      <c r="L273" s="10"/>
      <c r="M273" s="7" t="s">
        <v>39</v>
      </c>
      <c r="N273" s="1" t="s">
        <v>234</v>
      </c>
      <c r="O273" s="1" t="s">
        <v>15</v>
      </c>
      <c r="P273" s="1" t="s">
        <v>15</v>
      </c>
      <c r="Q273" s="1" t="s">
        <v>630</v>
      </c>
      <c r="R273" s="1" t="s">
        <v>9</v>
      </c>
      <c r="S273" s="1" t="s">
        <v>9</v>
      </c>
      <c r="T273" s="1" t="s">
        <v>5</v>
      </c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1" t="s">
        <v>15</v>
      </c>
      <c r="AS273" s="1" t="s">
        <v>15</v>
      </c>
      <c r="AT273" s="2"/>
      <c r="AU273" s="1" t="s">
        <v>281</v>
      </c>
      <c r="AV273" s="2">
        <v>141</v>
      </c>
    </row>
    <row r="274" spans="1:48" ht="30" customHeight="1" x14ac:dyDescent="0.3">
      <c r="A274" s="7" t="s">
        <v>60</v>
      </c>
      <c r="B274" s="7" t="s">
        <v>615</v>
      </c>
      <c r="C274" s="7" t="s">
        <v>29</v>
      </c>
      <c r="D274" s="8">
        <v>11</v>
      </c>
      <c r="E274" s="10"/>
      <c r="F274" s="10"/>
      <c r="G274" s="10"/>
      <c r="H274" s="10"/>
      <c r="I274" s="10"/>
      <c r="J274" s="10"/>
      <c r="K274" s="10"/>
      <c r="L274" s="10"/>
      <c r="M274" s="7" t="s">
        <v>39</v>
      </c>
      <c r="N274" s="1" t="s">
        <v>237</v>
      </c>
      <c r="O274" s="1" t="s">
        <v>15</v>
      </c>
      <c r="P274" s="1" t="s">
        <v>15</v>
      </c>
      <c r="Q274" s="1" t="s">
        <v>630</v>
      </c>
      <c r="R274" s="1" t="s">
        <v>9</v>
      </c>
      <c r="S274" s="1" t="s">
        <v>9</v>
      </c>
      <c r="T274" s="1" t="s">
        <v>5</v>
      </c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1" t="s">
        <v>15</v>
      </c>
      <c r="AS274" s="1" t="s">
        <v>15</v>
      </c>
      <c r="AT274" s="2"/>
      <c r="AU274" s="1" t="s">
        <v>298</v>
      </c>
      <c r="AV274" s="2">
        <v>142</v>
      </c>
    </row>
    <row r="275" spans="1:48" ht="30" customHeight="1" x14ac:dyDescent="0.3">
      <c r="A275" s="7" t="s">
        <v>443</v>
      </c>
      <c r="B275" s="7" t="s">
        <v>618</v>
      </c>
      <c r="C275" s="7" t="s">
        <v>29</v>
      </c>
      <c r="D275" s="8">
        <v>33</v>
      </c>
      <c r="E275" s="10"/>
      <c r="F275" s="10"/>
      <c r="G275" s="10"/>
      <c r="H275" s="10"/>
      <c r="I275" s="10"/>
      <c r="J275" s="10"/>
      <c r="K275" s="10"/>
      <c r="L275" s="10"/>
      <c r="M275" s="7" t="s">
        <v>39</v>
      </c>
      <c r="N275" s="1" t="s">
        <v>238</v>
      </c>
      <c r="O275" s="1" t="s">
        <v>15</v>
      </c>
      <c r="P275" s="1" t="s">
        <v>15</v>
      </c>
      <c r="Q275" s="1" t="s">
        <v>630</v>
      </c>
      <c r="R275" s="1" t="s">
        <v>9</v>
      </c>
      <c r="S275" s="1" t="s">
        <v>9</v>
      </c>
      <c r="T275" s="1" t="s">
        <v>5</v>
      </c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1" t="s">
        <v>15</v>
      </c>
      <c r="AS275" s="1" t="s">
        <v>15</v>
      </c>
      <c r="AT275" s="2"/>
      <c r="AU275" s="1" t="s">
        <v>292</v>
      </c>
      <c r="AV275" s="2">
        <v>143</v>
      </c>
    </row>
    <row r="276" spans="1:48" ht="30" customHeight="1" x14ac:dyDescent="0.3">
      <c r="A276" s="7" t="s">
        <v>88</v>
      </c>
      <c r="B276" s="7" t="s">
        <v>619</v>
      </c>
      <c r="C276" s="7" t="s">
        <v>29</v>
      </c>
      <c r="D276" s="8">
        <v>10</v>
      </c>
      <c r="E276" s="10"/>
      <c r="F276" s="10"/>
      <c r="G276" s="10"/>
      <c r="H276" s="10"/>
      <c r="I276" s="10"/>
      <c r="J276" s="10"/>
      <c r="K276" s="10"/>
      <c r="L276" s="10"/>
      <c r="M276" s="7" t="s">
        <v>39</v>
      </c>
      <c r="N276" s="1" t="s">
        <v>212</v>
      </c>
      <c r="O276" s="1" t="s">
        <v>15</v>
      </c>
      <c r="P276" s="1" t="s">
        <v>15</v>
      </c>
      <c r="Q276" s="1" t="s">
        <v>630</v>
      </c>
      <c r="R276" s="1" t="s">
        <v>9</v>
      </c>
      <c r="S276" s="1" t="s">
        <v>9</v>
      </c>
      <c r="T276" s="1" t="s">
        <v>5</v>
      </c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1" t="s">
        <v>15</v>
      </c>
      <c r="AS276" s="1" t="s">
        <v>15</v>
      </c>
      <c r="AT276" s="2"/>
      <c r="AU276" s="1" t="s">
        <v>282</v>
      </c>
      <c r="AV276" s="2">
        <v>144</v>
      </c>
    </row>
    <row r="277" spans="1:48" ht="30" customHeight="1" x14ac:dyDescent="0.3">
      <c r="A277" s="7" t="s">
        <v>88</v>
      </c>
      <c r="B277" s="7" t="s">
        <v>639</v>
      </c>
      <c r="C277" s="7" t="s">
        <v>29</v>
      </c>
      <c r="D277" s="8">
        <v>4</v>
      </c>
      <c r="E277" s="10"/>
      <c r="F277" s="10"/>
      <c r="G277" s="10"/>
      <c r="H277" s="10"/>
      <c r="I277" s="10"/>
      <c r="J277" s="10"/>
      <c r="K277" s="10"/>
      <c r="L277" s="10"/>
      <c r="M277" s="7" t="s">
        <v>39</v>
      </c>
      <c r="N277" s="1" t="s">
        <v>217</v>
      </c>
      <c r="O277" s="1" t="s">
        <v>15</v>
      </c>
      <c r="P277" s="1" t="s">
        <v>15</v>
      </c>
      <c r="Q277" s="1" t="s">
        <v>630</v>
      </c>
      <c r="R277" s="1" t="s">
        <v>9</v>
      </c>
      <c r="S277" s="1" t="s">
        <v>9</v>
      </c>
      <c r="T277" s="1" t="s">
        <v>5</v>
      </c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1" t="s">
        <v>15</v>
      </c>
      <c r="AS277" s="1" t="s">
        <v>15</v>
      </c>
      <c r="AT277" s="2"/>
      <c r="AU277" s="1" t="s">
        <v>283</v>
      </c>
      <c r="AV277" s="2">
        <v>145</v>
      </c>
    </row>
    <row r="278" spans="1:48" ht="30" customHeight="1" x14ac:dyDescent="0.3">
      <c r="A278" s="7" t="s">
        <v>626</v>
      </c>
      <c r="B278" s="7" t="s">
        <v>646</v>
      </c>
      <c r="C278" s="7" t="s">
        <v>36</v>
      </c>
      <c r="D278" s="8">
        <v>1</v>
      </c>
      <c r="E278" s="10"/>
      <c r="F278" s="10"/>
      <c r="G278" s="10"/>
      <c r="H278" s="10"/>
      <c r="I278" s="10"/>
      <c r="J278" s="10"/>
      <c r="K278" s="10"/>
      <c r="L278" s="10"/>
      <c r="M278" s="7" t="s">
        <v>39</v>
      </c>
      <c r="N278" s="1" t="s">
        <v>213</v>
      </c>
      <c r="O278" s="1" t="s">
        <v>15</v>
      </c>
      <c r="P278" s="1" t="s">
        <v>15</v>
      </c>
      <c r="Q278" s="1" t="s">
        <v>630</v>
      </c>
      <c r="R278" s="1" t="s">
        <v>9</v>
      </c>
      <c r="S278" s="1" t="s">
        <v>9</v>
      </c>
      <c r="T278" s="1" t="s">
        <v>5</v>
      </c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1" t="s">
        <v>15</v>
      </c>
      <c r="AS278" s="1" t="s">
        <v>15</v>
      </c>
      <c r="AT278" s="2"/>
      <c r="AU278" s="1" t="s">
        <v>277</v>
      </c>
      <c r="AV278" s="2">
        <v>146</v>
      </c>
    </row>
    <row r="279" spans="1:48" ht="30" customHeight="1" x14ac:dyDescent="0.3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</row>
    <row r="280" spans="1:48" ht="30" customHeight="1" x14ac:dyDescent="0.3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</row>
    <row r="281" spans="1:48" ht="30" customHeight="1" x14ac:dyDescent="0.3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</row>
    <row r="282" spans="1:48" ht="30" customHeight="1" x14ac:dyDescent="0.3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</row>
    <row r="283" spans="1:48" ht="30" customHeight="1" x14ac:dyDescent="0.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</row>
    <row r="284" spans="1:48" ht="30" customHeight="1" x14ac:dyDescent="0.3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</row>
    <row r="285" spans="1:48" ht="30" customHeight="1" x14ac:dyDescent="0.3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</row>
    <row r="286" spans="1:48" ht="30" customHeight="1" x14ac:dyDescent="0.3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</row>
    <row r="287" spans="1:48" ht="30" customHeight="1" x14ac:dyDescent="0.3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</row>
    <row r="288" spans="1:48" ht="30" customHeight="1" x14ac:dyDescent="0.3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</row>
    <row r="289" spans="1:48" ht="30" customHeight="1" x14ac:dyDescent="0.3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</row>
    <row r="290" spans="1:48" ht="30" customHeight="1" x14ac:dyDescent="0.3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</row>
    <row r="291" spans="1:48" ht="30" customHeight="1" x14ac:dyDescent="0.3">
      <c r="A291" s="7" t="s">
        <v>103</v>
      </c>
      <c r="B291" s="8"/>
      <c r="C291" s="8"/>
      <c r="D291" s="8"/>
      <c r="E291" s="8"/>
      <c r="F291" s="10"/>
      <c r="G291" s="8"/>
      <c r="H291" s="10"/>
      <c r="I291" s="8"/>
      <c r="J291" s="10"/>
      <c r="K291" s="8"/>
      <c r="L291" s="10"/>
      <c r="M291" s="8"/>
      <c r="N291" t="s">
        <v>494</v>
      </c>
    </row>
    <row r="292" spans="1:48" ht="30" customHeight="1" x14ac:dyDescent="0.3">
      <c r="A292" s="7" t="s">
        <v>89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2"/>
      <c r="O292" s="2"/>
      <c r="P292" s="2"/>
      <c r="Q292" s="1" t="s">
        <v>632</v>
      </c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</row>
    <row r="293" spans="1:48" ht="30" customHeight="1" x14ac:dyDescent="0.3">
      <c r="A293" s="7" t="s">
        <v>627</v>
      </c>
      <c r="B293" s="7" t="s">
        <v>64</v>
      </c>
      <c r="C293" s="7" t="s">
        <v>22</v>
      </c>
      <c r="D293" s="8">
        <v>8</v>
      </c>
      <c r="E293" s="10"/>
      <c r="F293" s="10"/>
      <c r="G293" s="10"/>
      <c r="H293" s="10"/>
      <c r="I293" s="10"/>
      <c r="J293" s="10"/>
      <c r="K293" s="10"/>
      <c r="L293" s="10"/>
      <c r="M293" s="7" t="s">
        <v>15</v>
      </c>
      <c r="N293" s="1" t="s">
        <v>243</v>
      </c>
      <c r="O293" s="1" t="s">
        <v>15</v>
      </c>
      <c r="P293" s="1" t="s">
        <v>15</v>
      </c>
      <c r="Q293" s="1" t="s">
        <v>632</v>
      </c>
      <c r="R293" s="1" t="s">
        <v>9</v>
      </c>
      <c r="S293" s="1" t="s">
        <v>9</v>
      </c>
      <c r="T293" s="1" t="s">
        <v>5</v>
      </c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1" t="s">
        <v>15</v>
      </c>
      <c r="AS293" s="1" t="s">
        <v>15</v>
      </c>
      <c r="AT293" s="2"/>
      <c r="AU293" s="1" t="s">
        <v>275</v>
      </c>
      <c r="AV293" s="2">
        <v>121</v>
      </c>
    </row>
    <row r="294" spans="1:48" ht="30" customHeight="1" x14ac:dyDescent="0.3">
      <c r="A294" s="7" t="s">
        <v>645</v>
      </c>
      <c r="B294" s="7" t="s">
        <v>411</v>
      </c>
      <c r="C294" s="7" t="s">
        <v>22</v>
      </c>
      <c r="D294" s="8">
        <v>8</v>
      </c>
      <c r="E294" s="10"/>
      <c r="F294" s="10"/>
      <c r="G294" s="10"/>
      <c r="H294" s="10"/>
      <c r="I294" s="10"/>
      <c r="J294" s="10"/>
      <c r="K294" s="10"/>
      <c r="L294" s="10"/>
      <c r="M294" s="7" t="s">
        <v>635</v>
      </c>
      <c r="N294" s="1" t="s">
        <v>394</v>
      </c>
      <c r="O294" s="1" t="s">
        <v>15</v>
      </c>
      <c r="P294" s="1" t="s">
        <v>15</v>
      </c>
      <c r="Q294" s="1" t="s">
        <v>632</v>
      </c>
      <c r="R294" s="1" t="s">
        <v>5</v>
      </c>
      <c r="S294" s="1" t="s">
        <v>9</v>
      </c>
      <c r="T294" s="1" t="s">
        <v>9</v>
      </c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1" t="s">
        <v>15</v>
      </c>
      <c r="AS294" s="1" t="s">
        <v>15</v>
      </c>
      <c r="AT294" s="2"/>
      <c r="AU294" s="1" t="s">
        <v>135</v>
      </c>
      <c r="AV294" s="2">
        <v>124</v>
      </c>
    </row>
    <row r="295" spans="1:48" ht="30" customHeight="1" x14ac:dyDescent="0.3">
      <c r="A295" s="7" t="s">
        <v>633</v>
      </c>
      <c r="B295" s="7" t="s">
        <v>30</v>
      </c>
      <c r="C295" s="7" t="s">
        <v>31</v>
      </c>
      <c r="D295" s="8">
        <v>2</v>
      </c>
      <c r="E295" s="10"/>
      <c r="F295" s="10"/>
      <c r="G295" s="10"/>
      <c r="H295" s="10"/>
      <c r="I295" s="10"/>
      <c r="J295" s="10"/>
      <c r="K295" s="10"/>
      <c r="L295" s="10"/>
      <c r="M295" s="7" t="s">
        <v>620</v>
      </c>
      <c r="N295" s="1" t="s">
        <v>398</v>
      </c>
      <c r="O295" s="1" t="s">
        <v>15</v>
      </c>
      <c r="P295" s="1" t="s">
        <v>15</v>
      </c>
      <c r="Q295" s="1" t="s">
        <v>632</v>
      </c>
      <c r="R295" s="1" t="s">
        <v>5</v>
      </c>
      <c r="S295" s="1" t="s">
        <v>9</v>
      </c>
      <c r="T295" s="1" t="s">
        <v>9</v>
      </c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1" t="s">
        <v>15</v>
      </c>
      <c r="AS295" s="1" t="s">
        <v>15</v>
      </c>
      <c r="AT295" s="2"/>
      <c r="AU295" s="1" t="s">
        <v>130</v>
      </c>
      <c r="AV295" s="2">
        <v>122</v>
      </c>
    </row>
    <row r="296" spans="1:48" ht="30" customHeight="1" x14ac:dyDescent="0.3">
      <c r="A296" s="7" t="s">
        <v>616</v>
      </c>
      <c r="B296" s="7" t="s">
        <v>30</v>
      </c>
      <c r="C296" s="7" t="s">
        <v>31</v>
      </c>
      <c r="D296" s="8">
        <v>3</v>
      </c>
      <c r="E296" s="10"/>
      <c r="F296" s="10"/>
      <c r="G296" s="10"/>
      <c r="H296" s="10"/>
      <c r="I296" s="10"/>
      <c r="J296" s="10"/>
      <c r="K296" s="10"/>
      <c r="L296" s="10"/>
      <c r="M296" s="7" t="s">
        <v>634</v>
      </c>
      <c r="N296" s="1" t="s">
        <v>400</v>
      </c>
      <c r="O296" s="1" t="s">
        <v>15</v>
      </c>
      <c r="P296" s="1" t="s">
        <v>15</v>
      </c>
      <c r="Q296" s="1" t="s">
        <v>632</v>
      </c>
      <c r="R296" s="1" t="s">
        <v>5</v>
      </c>
      <c r="S296" s="1" t="s">
        <v>9</v>
      </c>
      <c r="T296" s="1" t="s">
        <v>9</v>
      </c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1" t="s">
        <v>15</v>
      </c>
      <c r="AS296" s="1" t="s">
        <v>15</v>
      </c>
      <c r="AT296" s="2"/>
      <c r="AU296" s="1" t="s">
        <v>133</v>
      </c>
      <c r="AV296" s="2">
        <v>123</v>
      </c>
    </row>
    <row r="297" spans="1:48" ht="30" customHeight="1" x14ac:dyDescent="0.3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</row>
    <row r="298" spans="1:48" ht="30" customHeight="1" x14ac:dyDescent="0.3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</row>
    <row r="299" spans="1:48" ht="30" customHeight="1" x14ac:dyDescent="0.3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</row>
    <row r="300" spans="1:48" ht="30" customHeight="1" x14ac:dyDescent="0.3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</row>
    <row r="301" spans="1:48" ht="30" customHeight="1" x14ac:dyDescent="0.3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</row>
    <row r="302" spans="1:48" ht="30" customHeight="1" x14ac:dyDescent="0.3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</row>
    <row r="303" spans="1:48" ht="30" customHeight="1" x14ac:dyDescent="0.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</row>
    <row r="304" spans="1:48" ht="30" customHeight="1" x14ac:dyDescent="0.3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</row>
    <row r="305" spans="1:48" ht="30" customHeight="1" x14ac:dyDescent="0.3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</row>
    <row r="306" spans="1:48" ht="30" customHeight="1" x14ac:dyDescent="0.3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</row>
    <row r="307" spans="1:48" ht="30" customHeight="1" x14ac:dyDescent="0.3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</row>
    <row r="308" spans="1:48" ht="30" customHeight="1" x14ac:dyDescent="0.3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</row>
    <row r="309" spans="1:48" ht="30" customHeight="1" x14ac:dyDescent="0.3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</row>
    <row r="310" spans="1:48" ht="30" customHeight="1" x14ac:dyDescent="0.3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</row>
    <row r="311" spans="1:48" ht="30" customHeight="1" x14ac:dyDescent="0.3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</row>
    <row r="312" spans="1:48" ht="30" customHeight="1" x14ac:dyDescent="0.3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</row>
    <row r="313" spans="1:48" ht="30" customHeight="1" x14ac:dyDescent="0.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</row>
    <row r="314" spans="1:48" ht="30" customHeight="1" x14ac:dyDescent="0.3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</row>
    <row r="315" spans="1:48" ht="30" customHeight="1" x14ac:dyDescent="0.3">
      <c r="A315" s="7" t="s">
        <v>103</v>
      </c>
      <c r="B315" s="8"/>
      <c r="C315" s="8"/>
      <c r="D315" s="8"/>
      <c r="E315" s="8"/>
      <c r="F315" s="10"/>
      <c r="G315" s="8"/>
      <c r="H315" s="10"/>
      <c r="I315" s="8"/>
      <c r="J315" s="10"/>
      <c r="K315" s="8"/>
      <c r="L315" s="10"/>
      <c r="M315" s="8"/>
      <c r="N315" t="s">
        <v>494</v>
      </c>
    </row>
    <row r="316" spans="1:48" ht="30" customHeight="1" x14ac:dyDescent="0.3">
      <c r="A316" s="7" t="s">
        <v>444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2"/>
      <c r="O316" s="2"/>
      <c r="P316" s="2"/>
      <c r="Q316" s="1" t="s">
        <v>631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</row>
    <row r="317" spans="1:48" ht="30" customHeight="1" x14ac:dyDescent="0.3">
      <c r="A317" s="7" t="s">
        <v>34</v>
      </c>
      <c r="B317" s="7" t="s">
        <v>638</v>
      </c>
      <c r="C317" s="7" t="s">
        <v>24</v>
      </c>
      <c r="D317" s="8">
        <v>9</v>
      </c>
      <c r="E317" s="10"/>
      <c r="F317" s="10"/>
      <c r="G317" s="10"/>
      <c r="H317" s="10"/>
      <c r="I317" s="10"/>
      <c r="J317" s="10"/>
      <c r="K317" s="10"/>
      <c r="L317" s="10"/>
      <c r="M317" s="7" t="s">
        <v>15</v>
      </c>
      <c r="N317" s="1" t="s">
        <v>242</v>
      </c>
      <c r="O317" s="1" t="s">
        <v>15</v>
      </c>
      <c r="P317" s="1" t="s">
        <v>15</v>
      </c>
      <c r="Q317" s="1" t="s">
        <v>631</v>
      </c>
      <c r="R317" s="1" t="s">
        <v>9</v>
      </c>
      <c r="S317" s="1" t="s">
        <v>9</v>
      </c>
      <c r="T317" s="1" t="s">
        <v>5</v>
      </c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1" t="s">
        <v>15</v>
      </c>
      <c r="AS317" s="1" t="s">
        <v>15</v>
      </c>
      <c r="AT317" s="2"/>
      <c r="AU317" s="1" t="s">
        <v>296</v>
      </c>
      <c r="AV317" s="2">
        <v>127</v>
      </c>
    </row>
    <row r="318" spans="1:48" ht="30" customHeight="1" x14ac:dyDescent="0.3">
      <c r="A318" s="7" t="s">
        <v>35</v>
      </c>
      <c r="B318" s="7" t="s">
        <v>32</v>
      </c>
      <c r="C318" s="7" t="s">
        <v>31</v>
      </c>
      <c r="D318" s="8">
        <v>1</v>
      </c>
      <c r="E318" s="10"/>
      <c r="F318" s="10"/>
      <c r="G318" s="10"/>
      <c r="H318" s="10"/>
      <c r="I318" s="10"/>
      <c r="J318" s="10"/>
      <c r="K318" s="10"/>
      <c r="L318" s="10"/>
      <c r="M318" s="7" t="s">
        <v>15</v>
      </c>
      <c r="N318" s="1" t="s">
        <v>82</v>
      </c>
      <c r="O318" s="1" t="s">
        <v>15</v>
      </c>
      <c r="P318" s="1" t="s">
        <v>15</v>
      </c>
      <c r="Q318" s="1" t="s">
        <v>631</v>
      </c>
      <c r="R318" s="1" t="s">
        <v>9</v>
      </c>
      <c r="S318" s="1" t="s">
        <v>9</v>
      </c>
      <c r="T318" s="1" t="s">
        <v>5</v>
      </c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1" t="s">
        <v>15</v>
      </c>
      <c r="AS318" s="1" t="s">
        <v>15</v>
      </c>
      <c r="AT318" s="2"/>
      <c r="AU318" s="1" t="s">
        <v>285</v>
      </c>
      <c r="AV318" s="2">
        <v>128</v>
      </c>
    </row>
    <row r="319" spans="1:48" ht="30" customHeight="1" x14ac:dyDescent="0.3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</row>
    <row r="320" spans="1:48" ht="30" customHeight="1" x14ac:dyDescent="0.3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</row>
    <row r="321" spans="1:13" ht="30" customHeight="1" x14ac:dyDescent="0.3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</row>
    <row r="322" spans="1:13" ht="30" customHeight="1" x14ac:dyDescent="0.3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</row>
    <row r="323" spans="1:13" ht="30" customHeight="1" x14ac:dyDescent="0.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</row>
    <row r="324" spans="1:13" ht="30" customHeight="1" x14ac:dyDescent="0.3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</row>
    <row r="325" spans="1:13" ht="30" customHeight="1" x14ac:dyDescent="0.3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</row>
    <row r="326" spans="1:13" ht="30" customHeight="1" x14ac:dyDescent="0.3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</row>
    <row r="327" spans="1:13" ht="30" customHeight="1" x14ac:dyDescent="0.3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</row>
    <row r="328" spans="1:13" ht="30" customHeight="1" x14ac:dyDescent="0.3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</row>
    <row r="329" spans="1:13" ht="30" customHeight="1" x14ac:dyDescent="0.3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</row>
    <row r="330" spans="1:13" ht="30" customHeight="1" x14ac:dyDescent="0.3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</row>
    <row r="331" spans="1:13" ht="30" customHeight="1" x14ac:dyDescent="0.3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</row>
    <row r="332" spans="1:13" ht="30" customHeight="1" x14ac:dyDescent="0.3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</row>
    <row r="333" spans="1:13" ht="30" customHeight="1" x14ac:dyDescent="0.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</row>
    <row r="334" spans="1:13" ht="30" customHeight="1" x14ac:dyDescent="0.3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</row>
    <row r="335" spans="1:13" ht="30" customHeight="1" x14ac:dyDescent="0.3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</row>
    <row r="336" spans="1:13" ht="30" customHeight="1" x14ac:dyDescent="0.3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</row>
    <row r="337" spans="1:48" ht="30" customHeight="1" x14ac:dyDescent="0.3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</row>
    <row r="338" spans="1:48" ht="30" customHeight="1" x14ac:dyDescent="0.3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</row>
    <row r="339" spans="1:48" ht="30" customHeight="1" x14ac:dyDescent="0.3">
      <c r="A339" s="7" t="s">
        <v>103</v>
      </c>
      <c r="B339" s="8"/>
      <c r="C339" s="8"/>
      <c r="D339" s="8"/>
      <c r="E339" s="8"/>
      <c r="F339" s="10"/>
      <c r="G339" s="8"/>
      <c r="H339" s="10"/>
      <c r="I339" s="8"/>
      <c r="J339" s="10"/>
      <c r="K339" s="8"/>
      <c r="L339" s="10"/>
      <c r="M339" s="8"/>
      <c r="N339" t="s">
        <v>494</v>
      </c>
    </row>
    <row r="340" spans="1:48" ht="30" customHeight="1" x14ac:dyDescent="0.3">
      <c r="A340" s="7" t="s">
        <v>92</v>
      </c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2"/>
      <c r="O340" s="2"/>
      <c r="P340" s="2"/>
      <c r="Q340" s="1" t="s">
        <v>643</v>
      </c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</row>
    <row r="341" spans="1:48" ht="30" customHeight="1" x14ac:dyDescent="0.3">
      <c r="A341" s="7" t="s">
        <v>621</v>
      </c>
      <c r="B341" s="7" t="s">
        <v>437</v>
      </c>
      <c r="C341" s="7" t="s">
        <v>24</v>
      </c>
      <c r="D341" s="8">
        <v>9</v>
      </c>
      <c r="E341" s="10"/>
      <c r="F341" s="10"/>
      <c r="G341" s="10"/>
      <c r="H341" s="10"/>
      <c r="I341" s="10"/>
      <c r="J341" s="10"/>
      <c r="K341" s="10"/>
      <c r="L341" s="10"/>
      <c r="M341" s="7" t="s">
        <v>644</v>
      </c>
      <c r="N341" s="1" t="s">
        <v>395</v>
      </c>
      <c r="O341" s="1" t="s">
        <v>15</v>
      </c>
      <c r="P341" s="1" t="s">
        <v>15</v>
      </c>
      <c r="Q341" s="1" t="s">
        <v>643</v>
      </c>
      <c r="R341" s="1" t="s">
        <v>5</v>
      </c>
      <c r="S341" s="1" t="s">
        <v>9</v>
      </c>
      <c r="T341" s="1" t="s">
        <v>9</v>
      </c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1" t="s">
        <v>15</v>
      </c>
      <c r="AS341" s="1" t="s">
        <v>15</v>
      </c>
      <c r="AT341" s="2"/>
      <c r="AU341" s="1" t="s">
        <v>131</v>
      </c>
      <c r="AV341" s="2">
        <v>129</v>
      </c>
    </row>
    <row r="342" spans="1:48" ht="30" customHeight="1" x14ac:dyDescent="0.3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</row>
    <row r="343" spans="1:48" ht="30" customHeight="1" x14ac:dyDescent="0.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</row>
    <row r="344" spans="1:48" ht="30" customHeight="1" x14ac:dyDescent="0.3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</row>
    <row r="345" spans="1:48" ht="30" customHeight="1" x14ac:dyDescent="0.3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</row>
    <row r="346" spans="1:48" ht="30" customHeight="1" x14ac:dyDescent="0.3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</row>
    <row r="347" spans="1:48" ht="30" customHeight="1" x14ac:dyDescent="0.3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</row>
    <row r="348" spans="1:48" ht="30" customHeight="1" x14ac:dyDescent="0.3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</row>
    <row r="349" spans="1:48" ht="30" customHeight="1" x14ac:dyDescent="0.3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</row>
    <row r="350" spans="1:48" ht="30" customHeight="1" x14ac:dyDescent="0.3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</row>
    <row r="351" spans="1:48" ht="30" customHeight="1" x14ac:dyDescent="0.3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</row>
    <row r="352" spans="1:48" ht="30" customHeight="1" x14ac:dyDescent="0.3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</row>
    <row r="353" spans="1:48" ht="30" customHeight="1" x14ac:dyDescent="0.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</row>
    <row r="354" spans="1:48" ht="30" customHeight="1" x14ac:dyDescent="0.3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</row>
    <row r="355" spans="1:48" ht="30" customHeight="1" x14ac:dyDescent="0.3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</row>
    <row r="356" spans="1:48" ht="30" customHeight="1" x14ac:dyDescent="0.3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</row>
    <row r="357" spans="1:48" ht="30" customHeight="1" x14ac:dyDescent="0.3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</row>
    <row r="358" spans="1:48" ht="30" customHeight="1" x14ac:dyDescent="0.3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</row>
    <row r="359" spans="1:48" ht="30" customHeight="1" x14ac:dyDescent="0.3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</row>
    <row r="360" spans="1:48" ht="30" customHeight="1" x14ac:dyDescent="0.3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</row>
    <row r="361" spans="1:48" ht="30" customHeight="1" x14ac:dyDescent="0.3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</row>
    <row r="362" spans="1:48" ht="30" customHeight="1" x14ac:dyDescent="0.3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</row>
    <row r="363" spans="1:48" ht="30" customHeight="1" x14ac:dyDescent="0.3">
      <c r="A363" s="7" t="s">
        <v>103</v>
      </c>
      <c r="B363" s="8"/>
      <c r="C363" s="8"/>
      <c r="D363" s="8"/>
      <c r="E363" s="8"/>
      <c r="F363" s="10"/>
      <c r="G363" s="8"/>
      <c r="H363" s="10"/>
      <c r="I363" s="8"/>
      <c r="J363" s="10"/>
      <c r="K363" s="8"/>
      <c r="L363" s="10"/>
      <c r="M363" s="8"/>
      <c r="N363" t="s">
        <v>494</v>
      </c>
    </row>
    <row r="364" spans="1:48" ht="30" customHeight="1" x14ac:dyDescent="0.3">
      <c r="A364" s="7" t="s">
        <v>87</v>
      </c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2"/>
      <c r="O364" s="2"/>
      <c r="P364" s="2"/>
      <c r="Q364" s="1" t="s">
        <v>622</v>
      </c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</row>
    <row r="365" spans="1:48" ht="30" customHeight="1" x14ac:dyDescent="0.3">
      <c r="A365" s="7" t="s">
        <v>623</v>
      </c>
      <c r="B365" s="7" t="s">
        <v>15</v>
      </c>
      <c r="C365" s="7" t="s">
        <v>29</v>
      </c>
      <c r="D365" s="8">
        <v>1</v>
      </c>
      <c r="E365" s="10"/>
      <c r="F365" s="10"/>
      <c r="G365" s="10"/>
      <c r="H365" s="10"/>
      <c r="I365" s="10"/>
      <c r="J365" s="10"/>
      <c r="K365" s="10"/>
      <c r="L365" s="10"/>
      <c r="M365" s="7" t="s">
        <v>640</v>
      </c>
      <c r="N365" s="1" t="s">
        <v>399</v>
      </c>
      <c r="O365" s="1" t="s">
        <v>15</v>
      </c>
      <c r="P365" s="1" t="s">
        <v>15</v>
      </c>
      <c r="Q365" s="1" t="s">
        <v>622</v>
      </c>
      <c r="R365" s="1" t="s">
        <v>5</v>
      </c>
      <c r="S365" s="1" t="s">
        <v>9</v>
      </c>
      <c r="T365" s="1" t="s">
        <v>9</v>
      </c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1" t="s">
        <v>15</v>
      </c>
      <c r="AS365" s="1" t="s">
        <v>15</v>
      </c>
      <c r="AT365" s="2"/>
      <c r="AU365" s="1" t="s">
        <v>132</v>
      </c>
      <c r="AV365" s="2">
        <v>64</v>
      </c>
    </row>
    <row r="366" spans="1:48" ht="30" customHeight="1" x14ac:dyDescent="0.3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</row>
    <row r="367" spans="1:48" ht="30" customHeight="1" x14ac:dyDescent="0.3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</row>
    <row r="368" spans="1:48" ht="30" customHeight="1" x14ac:dyDescent="0.3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</row>
    <row r="369" spans="1:13" ht="30" customHeight="1" x14ac:dyDescent="0.3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</row>
    <row r="370" spans="1:13" ht="30" customHeight="1" x14ac:dyDescent="0.3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</row>
    <row r="371" spans="1:13" ht="30" customHeight="1" x14ac:dyDescent="0.3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</row>
    <row r="372" spans="1:13" ht="30" customHeight="1" x14ac:dyDescent="0.3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</row>
    <row r="373" spans="1:13" ht="30" customHeight="1" x14ac:dyDescent="0.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</row>
    <row r="374" spans="1:13" ht="30" customHeight="1" x14ac:dyDescent="0.3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</row>
    <row r="375" spans="1:13" ht="30" customHeight="1" x14ac:dyDescent="0.3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</row>
    <row r="376" spans="1:13" ht="30" customHeight="1" x14ac:dyDescent="0.3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</row>
    <row r="377" spans="1:13" ht="30" customHeight="1" x14ac:dyDescent="0.3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</row>
    <row r="378" spans="1:13" ht="30" customHeight="1" x14ac:dyDescent="0.3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</row>
    <row r="379" spans="1:13" ht="30" customHeight="1" x14ac:dyDescent="0.3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</row>
    <row r="380" spans="1:13" ht="30" customHeight="1" x14ac:dyDescent="0.3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</row>
    <row r="381" spans="1:13" ht="30" customHeight="1" x14ac:dyDescent="0.3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</row>
    <row r="382" spans="1:13" ht="30" customHeight="1" x14ac:dyDescent="0.3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</row>
    <row r="383" spans="1:13" ht="30" customHeight="1" x14ac:dyDescent="0.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</row>
    <row r="384" spans="1:13" ht="30" customHeight="1" x14ac:dyDescent="0.3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</row>
    <row r="385" spans="1:48" ht="30" customHeight="1" x14ac:dyDescent="0.3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</row>
    <row r="386" spans="1:48" ht="30" customHeight="1" x14ac:dyDescent="0.3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</row>
    <row r="387" spans="1:48" ht="30" customHeight="1" x14ac:dyDescent="0.3">
      <c r="A387" s="7" t="s">
        <v>103</v>
      </c>
      <c r="B387" s="8"/>
      <c r="C387" s="8"/>
      <c r="D387" s="8"/>
      <c r="E387" s="8"/>
      <c r="F387" s="10"/>
      <c r="G387" s="8"/>
      <c r="H387" s="10"/>
      <c r="I387" s="8"/>
      <c r="J387" s="10"/>
      <c r="K387" s="8"/>
      <c r="L387" s="10"/>
      <c r="M387" s="8"/>
      <c r="N387" t="s">
        <v>494</v>
      </c>
    </row>
    <row r="388" spans="1:48" ht="30" customHeight="1" x14ac:dyDescent="0.3">
      <c r="A388" s="7" t="s">
        <v>90</v>
      </c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2"/>
      <c r="O388" s="2"/>
      <c r="P388" s="2"/>
      <c r="Q388" s="1" t="s">
        <v>637</v>
      </c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</row>
    <row r="389" spans="1:48" ht="30" customHeight="1" x14ac:dyDescent="0.3">
      <c r="A389" s="7" t="s">
        <v>86</v>
      </c>
      <c r="B389" s="7" t="s">
        <v>91</v>
      </c>
      <c r="C389" s="7" t="s">
        <v>16</v>
      </c>
      <c r="D389" s="8">
        <v>126</v>
      </c>
      <c r="E389" s="10"/>
      <c r="F389" s="10"/>
      <c r="G389" s="10"/>
      <c r="H389" s="10"/>
      <c r="I389" s="10"/>
      <c r="J389" s="10"/>
      <c r="K389" s="10"/>
      <c r="L389" s="10"/>
      <c r="M389" s="7" t="s">
        <v>15</v>
      </c>
      <c r="N389" s="1" t="s">
        <v>84</v>
      </c>
      <c r="O389" s="1" t="s">
        <v>15</v>
      </c>
      <c r="P389" s="1" t="s">
        <v>15</v>
      </c>
      <c r="Q389" s="1" t="s">
        <v>637</v>
      </c>
      <c r="R389" s="1" t="s">
        <v>9</v>
      </c>
      <c r="S389" s="1" t="s">
        <v>9</v>
      </c>
      <c r="T389" s="1" t="s">
        <v>5</v>
      </c>
      <c r="U389" s="2"/>
      <c r="V389" s="2"/>
      <c r="W389" s="2"/>
      <c r="X389" s="2">
        <v>1</v>
      </c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1" t="s">
        <v>15</v>
      </c>
      <c r="AS389" s="1" t="s">
        <v>15</v>
      </c>
      <c r="AT389" s="2"/>
      <c r="AU389" s="1" t="s">
        <v>276</v>
      </c>
      <c r="AV389" s="2">
        <v>135</v>
      </c>
    </row>
    <row r="390" spans="1:48" ht="30" customHeight="1" x14ac:dyDescent="0.3">
      <c r="A390" s="7" t="s">
        <v>624</v>
      </c>
      <c r="B390" s="7" t="s">
        <v>625</v>
      </c>
      <c r="C390" s="7" t="s">
        <v>36</v>
      </c>
      <c r="D390" s="8">
        <v>1</v>
      </c>
      <c r="E390" s="10"/>
      <c r="F390" s="10"/>
      <c r="G390" s="10"/>
      <c r="H390" s="10"/>
      <c r="I390" s="10"/>
      <c r="J390" s="10"/>
      <c r="K390" s="10"/>
      <c r="L390" s="10"/>
      <c r="M390" s="7" t="s">
        <v>15</v>
      </c>
      <c r="N390" s="1" t="s">
        <v>404</v>
      </c>
      <c r="O390" s="1" t="s">
        <v>15</v>
      </c>
      <c r="P390" s="1" t="s">
        <v>15</v>
      </c>
      <c r="Q390" s="1" t="s">
        <v>637</v>
      </c>
      <c r="R390" s="1" t="s">
        <v>9</v>
      </c>
      <c r="S390" s="1" t="s">
        <v>9</v>
      </c>
      <c r="T390" s="1" t="s">
        <v>9</v>
      </c>
      <c r="U390" s="2">
        <v>0</v>
      </c>
      <c r="V390" s="2">
        <v>0</v>
      </c>
      <c r="W390" s="2">
        <v>5.4000000000000003E-3</v>
      </c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1" t="s">
        <v>15</v>
      </c>
      <c r="AS390" s="1" t="s">
        <v>15</v>
      </c>
      <c r="AT390" s="2"/>
      <c r="AU390" s="1" t="s">
        <v>83</v>
      </c>
      <c r="AV390" s="2">
        <v>136</v>
      </c>
    </row>
    <row r="391" spans="1:48" ht="30" customHeight="1" x14ac:dyDescent="0.3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</row>
    <row r="392" spans="1:48" ht="30" customHeight="1" x14ac:dyDescent="0.3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</row>
    <row r="393" spans="1:48" ht="30" customHeight="1" x14ac:dyDescent="0.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</row>
    <row r="394" spans="1:48" ht="30" customHeight="1" x14ac:dyDescent="0.3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</row>
    <row r="395" spans="1:48" ht="30" customHeight="1" x14ac:dyDescent="0.3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</row>
    <row r="396" spans="1:48" ht="30" customHeight="1" x14ac:dyDescent="0.3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</row>
    <row r="397" spans="1:48" ht="30" customHeight="1" x14ac:dyDescent="0.3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</row>
    <row r="398" spans="1:48" ht="30" customHeight="1" x14ac:dyDescent="0.3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</row>
    <row r="399" spans="1:48" ht="30" customHeight="1" x14ac:dyDescent="0.3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</row>
    <row r="400" spans="1:48" ht="30" customHeight="1" x14ac:dyDescent="0.3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</row>
    <row r="401" spans="1:48" ht="30" customHeight="1" x14ac:dyDescent="0.3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</row>
    <row r="402" spans="1:48" ht="30" customHeight="1" x14ac:dyDescent="0.3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</row>
    <row r="403" spans="1:48" ht="30" customHeight="1" x14ac:dyDescent="0.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</row>
    <row r="404" spans="1:48" ht="30" customHeight="1" x14ac:dyDescent="0.3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</row>
    <row r="405" spans="1:48" ht="30" customHeight="1" x14ac:dyDescent="0.3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</row>
    <row r="406" spans="1:48" ht="30" customHeight="1" x14ac:dyDescent="0.3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</row>
    <row r="407" spans="1:48" ht="30" customHeight="1" x14ac:dyDescent="0.3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</row>
    <row r="408" spans="1:48" ht="30" customHeight="1" x14ac:dyDescent="0.3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</row>
    <row r="409" spans="1:48" ht="30" customHeight="1" x14ac:dyDescent="0.3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</row>
    <row r="410" spans="1:48" ht="30" customHeight="1" x14ac:dyDescent="0.3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</row>
    <row r="411" spans="1:48" ht="30" customHeight="1" x14ac:dyDescent="0.3">
      <c r="A411" s="7" t="s">
        <v>103</v>
      </c>
      <c r="B411" s="8"/>
      <c r="C411" s="8"/>
      <c r="D411" s="8"/>
      <c r="E411" s="8"/>
      <c r="F411" s="10"/>
      <c r="G411" s="8"/>
      <c r="H411" s="10"/>
      <c r="I411" s="8"/>
      <c r="J411" s="10"/>
      <c r="K411" s="8"/>
      <c r="L411" s="10"/>
      <c r="M411" s="8"/>
      <c r="N411" t="s">
        <v>494</v>
      </c>
    </row>
    <row r="412" spans="1:48" ht="30" customHeight="1" x14ac:dyDescent="0.3">
      <c r="A412" s="7" t="s">
        <v>662</v>
      </c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2"/>
      <c r="O412" s="2"/>
      <c r="P412" s="2"/>
      <c r="Q412" s="1" t="s">
        <v>629</v>
      </c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</row>
    <row r="413" spans="1:48" s="79" customFormat="1" ht="30" customHeight="1" x14ac:dyDescent="0.3">
      <c r="A413" s="77" t="s">
        <v>663</v>
      </c>
      <c r="B413" s="77" t="s">
        <v>664</v>
      </c>
      <c r="C413" s="77" t="s">
        <v>11</v>
      </c>
      <c r="D413" s="78">
        <v>56.3</v>
      </c>
      <c r="E413" s="81">
        <f>TRUNC([1]단가대비표!O431,0)</f>
        <v>0</v>
      </c>
      <c r="F413" s="81">
        <f t="shared" ref="F413:F431" si="0">TRUNC(E413*D413, 0)</f>
        <v>0</v>
      </c>
      <c r="G413" s="81">
        <f>TRUNC([1]단가대비표!P431,0)</f>
        <v>0</v>
      </c>
      <c r="H413" s="81">
        <f t="shared" ref="H413:H431" si="1">TRUNC(G413*D413, 0)</f>
        <v>0</v>
      </c>
      <c r="I413" s="81">
        <f>TRUNC([1]단가대비표!V431,0)</f>
        <v>0</v>
      </c>
      <c r="J413" s="81">
        <f t="shared" ref="J413:J431" si="2">TRUNC(I413*D413, 0)</f>
        <v>0</v>
      </c>
      <c r="K413" s="81">
        <f t="shared" ref="K413:L431" si="3">TRUNC(E413+G413+I413, 0)</f>
        <v>0</v>
      </c>
      <c r="L413" s="81">
        <f t="shared" si="3"/>
        <v>0</v>
      </c>
      <c r="M413" s="77" t="s">
        <v>15</v>
      </c>
      <c r="N413" s="80" t="s">
        <v>665</v>
      </c>
      <c r="O413" s="80" t="s">
        <v>15</v>
      </c>
      <c r="P413" s="80" t="s">
        <v>15</v>
      </c>
      <c r="Q413" s="80" t="s">
        <v>503</v>
      </c>
      <c r="R413" s="80" t="s">
        <v>9</v>
      </c>
      <c r="S413" s="80" t="s">
        <v>9</v>
      </c>
      <c r="T413" s="80" t="s">
        <v>5</v>
      </c>
      <c r="X413" s="79">
        <v>1</v>
      </c>
      <c r="AR413" s="80" t="s">
        <v>15</v>
      </c>
      <c r="AS413" s="80" t="s">
        <v>15</v>
      </c>
      <c r="AU413" s="80" t="s">
        <v>666</v>
      </c>
      <c r="AV413" s="79">
        <v>3</v>
      </c>
    </row>
    <row r="414" spans="1:48" s="79" customFormat="1" ht="30" customHeight="1" x14ac:dyDescent="0.3">
      <c r="A414" s="77" t="s">
        <v>667</v>
      </c>
      <c r="B414" s="77" t="s">
        <v>668</v>
      </c>
      <c r="C414" s="77" t="s">
        <v>11</v>
      </c>
      <c r="D414" s="78">
        <v>56.3</v>
      </c>
      <c r="E414" s="81">
        <f>TRUNC([1]단가대비표!O432,0)</f>
        <v>0</v>
      </c>
      <c r="F414" s="81">
        <f t="shared" si="0"/>
        <v>0</v>
      </c>
      <c r="G414" s="81">
        <f>TRUNC([1]단가대비표!P432,0)</f>
        <v>0</v>
      </c>
      <c r="H414" s="81">
        <f t="shared" si="1"/>
        <v>0</v>
      </c>
      <c r="I414" s="81">
        <f>TRUNC([1]단가대비표!V432,0)</f>
        <v>0</v>
      </c>
      <c r="J414" s="81">
        <f t="shared" si="2"/>
        <v>0</v>
      </c>
      <c r="K414" s="81">
        <f t="shared" si="3"/>
        <v>0</v>
      </c>
      <c r="L414" s="81">
        <f t="shared" si="3"/>
        <v>0</v>
      </c>
      <c r="M414" s="77" t="s">
        <v>15</v>
      </c>
      <c r="N414" s="80" t="s">
        <v>669</v>
      </c>
      <c r="O414" s="80" t="s">
        <v>15</v>
      </c>
      <c r="P414" s="80" t="s">
        <v>15</v>
      </c>
      <c r="Q414" s="80" t="s">
        <v>503</v>
      </c>
      <c r="R414" s="80" t="s">
        <v>9</v>
      </c>
      <c r="S414" s="80" t="s">
        <v>9</v>
      </c>
      <c r="T414" s="80" t="s">
        <v>5</v>
      </c>
      <c r="X414" s="79">
        <v>1</v>
      </c>
      <c r="AR414" s="80" t="s">
        <v>15</v>
      </c>
      <c r="AS414" s="80" t="s">
        <v>15</v>
      </c>
      <c r="AU414" s="80" t="s">
        <v>670</v>
      </c>
      <c r="AV414" s="79">
        <v>4</v>
      </c>
    </row>
    <row r="415" spans="1:48" s="79" customFormat="1" ht="30" customHeight="1" x14ac:dyDescent="0.3">
      <c r="A415" s="77" t="s">
        <v>671</v>
      </c>
      <c r="B415" s="77" t="s">
        <v>672</v>
      </c>
      <c r="C415" s="77" t="s">
        <v>36</v>
      </c>
      <c r="D415" s="78">
        <v>1</v>
      </c>
      <c r="E415" s="81">
        <f>ROUNDDOWN(SUMIF(X413:X431, RIGHTB(N415, 1), F413:F431)*W415, 0)</f>
        <v>0</v>
      </c>
      <c r="F415" s="81">
        <f t="shared" si="0"/>
        <v>0</v>
      </c>
      <c r="G415" s="81">
        <v>0</v>
      </c>
      <c r="H415" s="81">
        <f t="shared" si="1"/>
        <v>0</v>
      </c>
      <c r="I415" s="81">
        <v>0</v>
      </c>
      <c r="J415" s="81">
        <f t="shared" si="2"/>
        <v>0</v>
      </c>
      <c r="K415" s="81">
        <f t="shared" si="3"/>
        <v>0</v>
      </c>
      <c r="L415" s="81">
        <f t="shared" si="3"/>
        <v>0</v>
      </c>
      <c r="M415" s="77" t="s">
        <v>15</v>
      </c>
      <c r="N415" s="80" t="s">
        <v>673</v>
      </c>
      <c r="O415" s="80" t="s">
        <v>15</v>
      </c>
      <c r="P415" s="80" t="s">
        <v>15</v>
      </c>
      <c r="Q415" s="80" t="s">
        <v>503</v>
      </c>
      <c r="R415" s="80" t="s">
        <v>9</v>
      </c>
      <c r="S415" s="80" t="s">
        <v>9</v>
      </c>
      <c r="T415" s="80" t="s">
        <v>9</v>
      </c>
      <c r="U415" s="79">
        <v>0</v>
      </c>
      <c r="V415" s="79">
        <v>0</v>
      </c>
      <c r="W415" s="79">
        <v>0.03</v>
      </c>
      <c r="AR415" s="80" t="s">
        <v>15</v>
      </c>
      <c r="AS415" s="80" t="s">
        <v>15</v>
      </c>
      <c r="AU415" s="80" t="s">
        <v>674</v>
      </c>
      <c r="AV415" s="79">
        <v>36</v>
      </c>
    </row>
    <row r="416" spans="1:48" s="79" customFormat="1" ht="30" customHeight="1" x14ac:dyDescent="0.3">
      <c r="A416" s="77" t="s">
        <v>675</v>
      </c>
      <c r="B416" s="77" t="s">
        <v>676</v>
      </c>
      <c r="C416" s="77" t="s">
        <v>11</v>
      </c>
      <c r="D416" s="78">
        <v>51.2</v>
      </c>
      <c r="E416" s="81">
        <f>TRUNC([1]일위대가목록!E415,0)</f>
        <v>0</v>
      </c>
      <c r="F416" s="81">
        <f t="shared" si="0"/>
        <v>0</v>
      </c>
      <c r="G416" s="81">
        <f>TRUNC([1]일위대가목록!F415,0)</f>
        <v>0</v>
      </c>
      <c r="H416" s="81">
        <f t="shared" si="1"/>
        <v>0</v>
      </c>
      <c r="I416" s="81">
        <f>TRUNC([1]일위대가목록!G415,0)</f>
        <v>0</v>
      </c>
      <c r="J416" s="81">
        <f t="shared" si="2"/>
        <v>0</v>
      </c>
      <c r="K416" s="81">
        <f t="shared" si="3"/>
        <v>0</v>
      </c>
      <c r="L416" s="81">
        <f t="shared" si="3"/>
        <v>0</v>
      </c>
      <c r="M416" s="77" t="s">
        <v>508</v>
      </c>
      <c r="N416" s="80" t="s">
        <v>677</v>
      </c>
      <c r="O416" s="80" t="s">
        <v>15</v>
      </c>
      <c r="P416" s="80" t="s">
        <v>15</v>
      </c>
      <c r="Q416" s="80" t="s">
        <v>503</v>
      </c>
      <c r="R416" s="80" t="s">
        <v>5</v>
      </c>
      <c r="S416" s="80" t="s">
        <v>9</v>
      </c>
      <c r="T416" s="80" t="s">
        <v>9</v>
      </c>
      <c r="AR416" s="80" t="s">
        <v>15</v>
      </c>
      <c r="AS416" s="80" t="s">
        <v>15</v>
      </c>
      <c r="AU416" s="80" t="s">
        <v>678</v>
      </c>
      <c r="AV416" s="79">
        <v>5</v>
      </c>
    </row>
    <row r="417" spans="1:48" s="79" customFormat="1" ht="30" customHeight="1" x14ac:dyDescent="0.3">
      <c r="A417" s="77" t="s">
        <v>679</v>
      </c>
      <c r="B417" s="77" t="s">
        <v>680</v>
      </c>
      <c r="C417" s="77" t="s">
        <v>38</v>
      </c>
      <c r="D417" s="78">
        <v>26</v>
      </c>
      <c r="E417" s="81">
        <f>TRUNC([1]일위대가목록!E418,0)</f>
        <v>0</v>
      </c>
      <c r="F417" s="81">
        <f t="shared" si="0"/>
        <v>0</v>
      </c>
      <c r="G417" s="81">
        <f>TRUNC([1]일위대가목록!F418,0)</f>
        <v>0</v>
      </c>
      <c r="H417" s="81">
        <f t="shared" si="1"/>
        <v>0</v>
      </c>
      <c r="I417" s="81">
        <f>TRUNC([1]일위대가목록!G418,0)</f>
        <v>0</v>
      </c>
      <c r="J417" s="81">
        <f t="shared" si="2"/>
        <v>0</v>
      </c>
      <c r="K417" s="81">
        <f t="shared" si="3"/>
        <v>0</v>
      </c>
      <c r="L417" s="81">
        <f t="shared" si="3"/>
        <v>0</v>
      </c>
      <c r="M417" s="77" t="s">
        <v>505</v>
      </c>
      <c r="N417" s="80" t="s">
        <v>681</v>
      </c>
      <c r="O417" s="80" t="s">
        <v>15</v>
      </c>
      <c r="P417" s="80" t="s">
        <v>15</v>
      </c>
      <c r="Q417" s="80" t="s">
        <v>503</v>
      </c>
      <c r="R417" s="80" t="s">
        <v>5</v>
      </c>
      <c r="S417" s="80" t="s">
        <v>9</v>
      </c>
      <c r="T417" s="80" t="s">
        <v>9</v>
      </c>
      <c r="AR417" s="80" t="s">
        <v>15</v>
      </c>
      <c r="AS417" s="80" t="s">
        <v>15</v>
      </c>
      <c r="AU417" s="80" t="s">
        <v>682</v>
      </c>
      <c r="AV417" s="79">
        <v>6</v>
      </c>
    </row>
    <row r="418" spans="1:48" s="79" customFormat="1" ht="30" customHeight="1" x14ac:dyDescent="0.3">
      <c r="A418" s="77" t="s">
        <v>683</v>
      </c>
      <c r="B418" s="77" t="s">
        <v>684</v>
      </c>
      <c r="C418" s="77" t="s">
        <v>38</v>
      </c>
      <c r="D418" s="78">
        <v>26</v>
      </c>
      <c r="E418" s="81">
        <f>TRUNC([1]일위대가목록!E416,0)</f>
        <v>0</v>
      </c>
      <c r="F418" s="81">
        <f t="shared" si="0"/>
        <v>0</v>
      </c>
      <c r="G418" s="81">
        <f>TRUNC([1]일위대가목록!F416,0)</f>
        <v>0</v>
      </c>
      <c r="H418" s="81">
        <f t="shared" si="1"/>
        <v>0</v>
      </c>
      <c r="I418" s="81">
        <f>TRUNC([1]일위대가목록!G416,0)</f>
        <v>0</v>
      </c>
      <c r="J418" s="81">
        <f t="shared" si="2"/>
        <v>0</v>
      </c>
      <c r="K418" s="81">
        <f t="shared" si="3"/>
        <v>0</v>
      </c>
      <c r="L418" s="81">
        <f t="shared" si="3"/>
        <v>0</v>
      </c>
      <c r="M418" s="77" t="s">
        <v>506</v>
      </c>
      <c r="N418" s="80" t="s">
        <v>685</v>
      </c>
      <c r="O418" s="80" t="s">
        <v>15</v>
      </c>
      <c r="P418" s="80" t="s">
        <v>15</v>
      </c>
      <c r="Q418" s="80" t="s">
        <v>503</v>
      </c>
      <c r="R418" s="80" t="s">
        <v>5</v>
      </c>
      <c r="S418" s="80" t="s">
        <v>9</v>
      </c>
      <c r="T418" s="80" t="s">
        <v>9</v>
      </c>
      <c r="AR418" s="80" t="s">
        <v>15</v>
      </c>
      <c r="AS418" s="80" t="s">
        <v>15</v>
      </c>
      <c r="AU418" s="80" t="s">
        <v>686</v>
      </c>
      <c r="AV418" s="79">
        <v>7</v>
      </c>
    </row>
    <row r="419" spans="1:48" s="79" customFormat="1" ht="30" customHeight="1" x14ac:dyDescent="0.3">
      <c r="A419" s="77" t="s">
        <v>687</v>
      </c>
      <c r="B419" s="77" t="s">
        <v>688</v>
      </c>
      <c r="C419" s="77" t="s">
        <v>23</v>
      </c>
      <c r="D419" s="78">
        <v>11</v>
      </c>
      <c r="E419" s="81">
        <f>TRUNC([1]단가대비표!O434,0)</f>
        <v>0</v>
      </c>
      <c r="F419" s="81">
        <f t="shared" si="0"/>
        <v>0</v>
      </c>
      <c r="G419" s="81">
        <f>TRUNC([1]단가대비표!P434,0)</f>
        <v>0</v>
      </c>
      <c r="H419" s="81">
        <f t="shared" si="1"/>
        <v>0</v>
      </c>
      <c r="I419" s="81">
        <f>TRUNC([1]단가대비표!V434,0)</f>
        <v>0</v>
      </c>
      <c r="J419" s="81">
        <f t="shared" si="2"/>
        <v>0</v>
      </c>
      <c r="K419" s="81">
        <f t="shared" si="3"/>
        <v>0</v>
      </c>
      <c r="L419" s="81">
        <f t="shared" si="3"/>
        <v>0</v>
      </c>
      <c r="M419" s="77" t="s">
        <v>15</v>
      </c>
      <c r="N419" s="80" t="s">
        <v>689</v>
      </c>
      <c r="O419" s="80" t="s">
        <v>15</v>
      </c>
      <c r="P419" s="80" t="s">
        <v>15</v>
      </c>
      <c r="Q419" s="80" t="s">
        <v>503</v>
      </c>
      <c r="R419" s="80" t="s">
        <v>9</v>
      </c>
      <c r="S419" s="80" t="s">
        <v>9</v>
      </c>
      <c r="T419" s="80" t="s">
        <v>5</v>
      </c>
      <c r="AR419" s="80" t="s">
        <v>15</v>
      </c>
      <c r="AS419" s="80" t="s">
        <v>15</v>
      </c>
      <c r="AU419" s="80" t="s">
        <v>690</v>
      </c>
      <c r="AV419" s="79">
        <v>8</v>
      </c>
    </row>
    <row r="420" spans="1:48" s="79" customFormat="1" ht="30" customHeight="1" x14ac:dyDescent="0.3">
      <c r="A420" s="77" t="s">
        <v>687</v>
      </c>
      <c r="B420" s="77" t="s">
        <v>691</v>
      </c>
      <c r="C420" s="77" t="s">
        <v>23</v>
      </c>
      <c r="D420" s="78">
        <v>3</v>
      </c>
      <c r="E420" s="81">
        <f>TRUNC([1]단가대비표!O435,0)</f>
        <v>0</v>
      </c>
      <c r="F420" s="81">
        <f t="shared" si="0"/>
        <v>0</v>
      </c>
      <c r="G420" s="81">
        <f>TRUNC([1]단가대비표!P435,0)</f>
        <v>0</v>
      </c>
      <c r="H420" s="81">
        <f t="shared" si="1"/>
        <v>0</v>
      </c>
      <c r="I420" s="81">
        <f>TRUNC([1]단가대비표!V435,0)</f>
        <v>0</v>
      </c>
      <c r="J420" s="81">
        <f t="shared" si="2"/>
        <v>0</v>
      </c>
      <c r="K420" s="81">
        <f t="shared" si="3"/>
        <v>0</v>
      </c>
      <c r="L420" s="81">
        <f t="shared" si="3"/>
        <v>0</v>
      </c>
      <c r="M420" s="77" t="s">
        <v>15</v>
      </c>
      <c r="N420" s="80" t="s">
        <v>692</v>
      </c>
      <c r="O420" s="80" t="s">
        <v>15</v>
      </c>
      <c r="P420" s="80" t="s">
        <v>15</v>
      </c>
      <c r="Q420" s="80" t="s">
        <v>503</v>
      </c>
      <c r="R420" s="80" t="s">
        <v>9</v>
      </c>
      <c r="S420" s="80" t="s">
        <v>9</v>
      </c>
      <c r="T420" s="80" t="s">
        <v>5</v>
      </c>
      <c r="AR420" s="80" t="s">
        <v>15</v>
      </c>
      <c r="AS420" s="80" t="s">
        <v>15</v>
      </c>
      <c r="AU420" s="80" t="s">
        <v>693</v>
      </c>
      <c r="AV420" s="79">
        <v>9</v>
      </c>
    </row>
    <row r="421" spans="1:48" s="79" customFormat="1" ht="30" customHeight="1" x14ac:dyDescent="0.3">
      <c r="A421" s="77" t="s">
        <v>687</v>
      </c>
      <c r="B421" s="77" t="s">
        <v>694</v>
      </c>
      <c r="C421" s="77" t="s">
        <v>23</v>
      </c>
      <c r="D421" s="78">
        <v>8</v>
      </c>
      <c r="E421" s="81">
        <f>TRUNC([1]단가대비표!O436,0)</f>
        <v>0</v>
      </c>
      <c r="F421" s="81">
        <f t="shared" si="0"/>
        <v>0</v>
      </c>
      <c r="G421" s="81">
        <f>TRUNC([1]단가대비표!P436,0)</f>
        <v>0</v>
      </c>
      <c r="H421" s="81">
        <f t="shared" si="1"/>
        <v>0</v>
      </c>
      <c r="I421" s="81">
        <f>TRUNC([1]단가대비표!V436,0)</f>
        <v>0</v>
      </c>
      <c r="J421" s="81">
        <f t="shared" si="2"/>
        <v>0</v>
      </c>
      <c r="K421" s="81">
        <f t="shared" si="3"/>
        <v>0</v>
      </c>
      <c r="L421" s="81">
        <f t="shared" si="3"/>
        <v>0</v>
      </c>
      <c r="M421" s="77" t="s">
        <v>15</v>
      </c>
      <c r="N421" s="80" t="s">
        <v>695</v>
      </c>
      <c r="O421" s="80" t="s">
        <v>15</v>
      </c>
      <c r="P421" s="80" t="s">
        <v>15</v>
      </c>
      <c r="Q421" s="80" t="s">
        <v>503</v>
      </c>
      <c r="R421" s="80" t="s">
        <v>9</v>
      </c>
      <c r="S421" s="80" t="s">
        <v>9</v>
      </c>
      <c r="T421" s="80" t="s">
        <v>5</v>
      </c>
      <c r="AR421" s="80" t="s">
        <v>15</v>
      </c>
      <c r="AS421" s="80" t="s">
        <v>15</v>
      </c>
      <c r="AU421" s="80" t="s">
        <v>696</v>
      </c>
      <c r="AV421" s="79">
        <v>10</v>
      </c>
    </row>
    <row r="422" spans="1:48" s="79" customFormat="1" ht="30" customHeight="1" x14ac:dyDescent="0.3">
      <c r="A422" s="77" t="s">
        <v>687</v>
      </c>
      <c r="B422" s="77" t="s">
        <v>697</v>
      </c>
      <c r="C422" s="77" t="s">
        <v>23</v>
      </c>
      <c r="D422" s="78">
        <v>6</v>
      </c>
      <c r="E422" s="81">
        <f>TRUNC([1]단가대비표!O437,0)</f>
        <v>0</v>
      </c>
      <c r="F422" s="81">
        <f t="shared" si="0"/>
        <v>0</v>
      </c>
      <c r="G422" s="81">
        <f>TRUNC([1]단가대비표!P437,0)</f>
        <v>0</v>
      </c>
      <c r="H422" s="81">
        <f t="shared" si="1"/>
        <v>0</v>
      </c>
      <c r="I422" s="81">
        <f>TRUNC([1]단가대비표!V437,0)</f>
        <v>0</v>
      </c>
      <c r="J422" s="81">
        <f t="shared" si="2"/>
        <v>0</v>
      </c>
      <c r="K422" s="81">
        <f t="shared" si="3"/>
        <v>0</v>
      </c>
      <c r="L422" s="81">
        <f t="shared" si="3"/>
        <v>0</v>
      </c>
      <c r="M422" s="77" t="s">
        <v>15</v>
      </c>
      <c r="N422" s="80" t="s">
        <v>698</v>
      </c>
      <c r="O422" s="80" t="s">
        <v>15</v>
      </c>
      <c r="P422" s="80" t="s">
        <v>15</v>
      </c>
      <c r="Q422" s="80" t="s">
        <v>503</v>
      </c>
      <c r="R422" s="80" t="s">
        <v>9</v>
      </c>
      <c r="S422" s="80" t="s">
        <v>9</v>
      </c>
      <c r="T422" s="80" t="s">
        <v>5</v>
      </c>
      <c r="AR422" s="80" t="s">
        <v>15</v>
      </c>
      <c r="AS422" s="80" t="s">
        <v>15</v>
      </c>
      <c r="AU422" s="80" t="s">
        <v>699</v>
      </c>
      <c r="AV422" s="79">
        <v>11</v>
      </c>
    </row>
    <row r="423" spans="1:48" s="79" customFormat="1" ht="30" customHeight="1" x14ac:dyDescent="0.3">
      <c r="A423" s="77" t="s">
        <v>700</v>
      </c>
      <c r="B423" s="77" t="s">
        <v>701</v>
      </c>
      <c r="C423" s="77" t="s">
        <v>23</v>
      </c>
      <c r="D423" s="78">
        <v>3</v>
      </c>
      <c r="E423" s="81">
        <f>TRUNC([1]단가대비표!O427,0)</f>
        <v>0</v>
      </c>
      <c r="F423" s="81">
        <f t="shared" si="0"/>
        <v>0</v>
      </c>
      <c r="G423" s="81">
        <f>TRUNC([1]단가대비표!P427,0)</f>
        <v>0</v>
      </c>
      <c r="H423" s="81">
        <f t="shared" si="1"/>
        <v>0</v>
      </c>
      <c r="I423" s="81">
        <f>TRUNC([1]단가대비표!V427,0)</f>
        <v>0</v>
      </c>
      <c r="J423" s="81">
        <f t="shared" si="2"/>
        <v>0</v>
      </c>
      <c r="K423" s="81">
        <f t="shared" si="3"/>
        <v>0</v>
      </c>
      <c r="L423" s="81">
        <f t="shared" si="3"/>
        <v>0</v>
      </c>
      <c r="M423" s="77" t="s">
        <v>15</v>
      </c>
      <c r="N423" s="80" t="s">
        <v>702</v>
      </c>
      <c r="O423" s="80" t="s">
        <v>15</v>
      </c>
      <c r="P423" s="80" t="s">
        <v>15</v>
      </c>
      <c r="Q423" s="80" t="s">
        <v>503</v>
      </c>
      <c r="R423" s="80" t="s">
        <v>9</v>
      </c>
      <c r="S423" s="80" t="s">
        <v>9</v>
      </c>
      <c r="T423" s="80" t="s">
        <v>5</v>
      </c>
      <c r="AR423" s="80" t="s">
        <v>15</v>
      </c>
      <c r="AS423" s="80" t="s">
        <v>15</v>
      </c>
      <c r="AU423" s="80" t="s">
        <v>703</v>
      </c>
      <c r="AV423" s="79">
        <v>12</v>
      </c>
    </row>
    <row r="424" spans="1:48" s="79" customFormat="1" ht="30" customHeight="1" x14ac:dyDescent="0.3">
      <c r="A424" s="77" t="s">
        <v>704</v>
      </c>
      <c r="B424" s="77" t="s">
        <v>705</v>
      </c>
      <c r="C424" s="77" t="s">
        <v>23</v>
      </c>
      <c r="D424" s="78">
        <v>3</v>
      </c>
      <c r="E424" s="81">
        <f>TRUNC([1]단가대비표!O438,0)</f>
        <v>0</v>
      </c>
      <c r="F424" s="81">
        <f t="shared" si="0"/>
        <v>0</v>
      </c>
      <c r="G424" s="81">
        <f>TRUNC([1]단가대비표!P438,0)</f>
        <v>0</v>
      </c>
      <c r="H424" s="81">
        <f t="shared" si="1"/>
        <v>0</v>
      </c>
      <c r="I424" s="81">
        <f>TRUNC([1]단가대비표!V438,0)</f>
        <v>0</v>
      </c>
      <c r="J424" s="81">
        <f t="shared" si="2"/>
        <v>0</v>
      </c>
      <c r="K424" s="81">
        <f t="shared" si="3"/>
        <v>0</v>
      </c>
      <c r="L424" s="81">
        <f t="shared" si="3"/>
        <v>0</v>
      </c>
      <c r="M424" s="77" t="s">
        <v>15</v>
      </c>
      <c r="N424" s="80" t="s">
        <v>706</v>
      </c>
      <c r="O424" s="80" t="s">
        <v>15</v>
      </c>
      <c r="P424" s="80" t="s">
        <v>15</v>
      </c>
      <c r="Q424" s="80" t="s">
        <v>503</v>
      </c>
      <c r="R424" s="80" t="s">
        <v>9</v>
      </c>
      <c r="S424" s="80" t="s">
        <v>9</v>
      </c>
      <c r="T424" s="80" t="s">
        <v>5</v>
      </c>
      <c r="AR424" s="80" t="s">
        <v>15</v>
      </c>
      <c r="AS424" s="80" t="s">
        <v>15</v>
      </c>
      <c r="AU424" s="80" t="s">
        <v>707</v>
      </c>
      <c r="AV424" s="79">
        <v>13</v>
      </c>
    </row>
    <row r="425" spans="1:48" s="79" customFormat="1" ht="30" customHeight="1" x14ac:dyDescent="0.3">
      <c r="A425" s="77" t="s">
        <v>704</v>
      </c>
      <c r="B425" s="77" t="s">
        <v>708</v>
      </c>
      <c r="C425" s="77" t="s">
        <v>23</v>
      </c>
      <c r="D425" s="78">
        <v>10</v>
      </c>
      <c r="E425" s="81">
        <f>TRUNC([1]단가대비표!O443,0)</f>
        <v>0</v>
      </c>
      <c r="F425" s="81">
        <f t="shared" si="0"/>
        <v>0</v>
      </c>
      <c r="G425" s="81">
        <f>TRUNC([1]단가대비표!P443,0)</f>
        <v>0</v>
      </c>
      <c r="H425" s="81">
        <f t="shared" si="1"/>
        <v>0</v>
      </c>
      <c r="I425" s="81">
        <f>TRUNC([1]단가대비표!V443,0)</f>
        <v>0</v>
      </c>
      <c r="J425" s="81">
        <f t="shared" si="2"/>
        <v>0</v>
      </c>
      <c r="K425" s="81">
        <f t="shared" si="3"/>
        <v>0</v>
      </c>
      <c r="L425" s="81">
        <f t="shared" si="3"/>
        <v>0</v>
      </c>
      <c r="M425" s="77" t="s">
        <v>15</v>
      </c>
      <c r="N425" s="80" t="s">
        <v>709</v>
      </c>
      <c r="O425" s="80" t="s">
        <v>15</v>
      </c>
      <c r="P425" s="80" t="s">
        <v>15</v>
      </c>
      <c r="Q425" s="80" t="s">
        <v>503</v>
      </c>
      <c r="R425" s="80" t="s">
        <v>9</v>
      </c>
      <c r="S425" s="80" t="s">
        <v>9</v>
      </c>
      <c r="T425" s="80" t="s">
        <v>5</v>
      </c>
      <c r="AR425" s="80" t="s">
        <v>15</v>
      </c>
      <c r="AS425" s="80" t="s">
        <v>15</v>
      </c>
      <c r="AU425" s="80" t="s">
        <v>710</v>
      </c>
      <c r="AV425" s="79">
        <v>14</v>
      </c>
    </row>
    <row r="426" spans="1:48" s="79" customFormat="1" ht="30" customHeight="1" x14ac:dyDescent="0.3">
      <c r="A426" s="77" t="s">
        <v>704</v>
      </c>
      <c r="B426" s="77" t="s">
        <v>711</v>
      </c>
      <c r="C426" s="77" t="s">
        <v>23</v>
      </c>
      <c r="D426" s="78">
        <v>5</v>
      </c>
      <c r="E426" s="81">
        <f>TRUNC([1]단가대비표!O441,0)</f>
        <v>0</v>
      </c>
      <c r="F426" s="81">
        <f t="shared" si="0"/>
        <v>0</v>
      </c>
      <c r="G426" s="81">
        <f>TRUNC([1]단가대비표!P441,0)</f>
        <v>0</v>
      </c>
      <c r="H426" s="81">
        <f t="shared" si="1"/>
        <v>0</v>
      </c>
      <c r="I426" s="81">
        <f>TRUNC([1]단가대비표!V441,0)</f>
        <v>0</v>
      </c>
      <c r="J426" s="81">
        <f t="shared" si="2"/>
        <v>0</v>
      </c>
      <c r="K426" s="81">
        <f t="shared" si="3"/>
        <v>0</v>
      </c>
      <c r="L426" s="81">
        <f t="shared" si="3"/>
        <v>0</v>
      </c>
      <c r="M426" s="77" t="s">
        <v>15</v>
      </c>
      <c r="N426" s="80" t="s">
        <v>712</v>
      </c>
      <c r="O426" s="80" t="s">
        <v>15</v>
      </c>
      <c r="P426" s="80" t="s">
        <v>15</v>
      </c>
      <c r="Q426" s="80" t="s">
        <v>503</v>
      </c>
      <c r="R426" s="80" t="s">
        <v>9</v>
      </c>
      <c r="S426" s="80" t="s">
        <v>9</v>
      </c>
      <c r="T426" s="80" t="s">
        <v>5</v>
      </c>
      <c r="AR426" s="80" t="s">
        <v>15</v>
      </c>
      <c r="AS426" s="80" t="s">
        <v>15</v>
      </c>
      <c r="AU426" s="80" t="s">
        <v>713</v>
      </c>
      <c r="AV426" s="79">
        <v>15</v>
      </c>
    </row>
    <row r="427" spans="1:48" s="79" customFormat="1" ht="30" customHeight="1" x14ac:dyDescent="0.3">
      <c r="A427" s="77" t="s">
        <v>704</v>
      </c>
      <c r="B427" s="77" t="s">
        <v>714</v>
      </c>
      <c r="C427" s="77" t="s">
        <v>23</v>
      </c>
      <c r="D427" s="78">
        <v>5</v>
      </c>
      <c r="E427" s="81">
        <f>TRUNC([1]단가대비표!O442,0)</f>
        <v>0</v>
      </c>
      <c r="F427" s="81">
        <f t="shared" si="0"/>
        <v>0</v>
      </c>
      <c r="G427" s="81">
        <f>TRUNC([1]단가대비표!P442,0)</f>
        <v>0</v>
      </c>
      <c r="H427" s="81">
        <f t="shared" si="1"/>
        <v>0</v>
      </c>
      <c r="I427" s="81">
        <f>TRUNC([1]단가대비표!V442,0)</f>
        <v>0</v>
      </c>
      <c r="J427" s="81">
        <f t="shared" si="2"/>
        <v>0</v>
      </c>
      <c r="K427" s="81">
        <f t="shared" si="3"/>
        <v>0</v>
      </c>
      <c r="L427" s="81">
        <f t="shared" si="3"/>
        <v>0</v>
      </c>
      <c r="M427" s="77" t="s">
        <v>15</v>
      </c>
      <c r="N427" s="80" t="s">
        <v>715</v>
      </c>
      <c r="O427" s="80" t="s">
        <v>15</v>
      </c>
      <c r="P427" s="80" t="s">
        <v>15</v>
      </c>
      <c r="Q427" s="80" t="s">
        <v>503</v>
      </c>
      <c r="R427" s="80" t="s">
        <v>9</v>
      </c>
      <c r="S427" s="80" t="s">
        <v>9</v>
      </c>
      <c r="T427" s="80" t="s">
        <v>5</v>
      </c>
      <c r="AR427" s="80" t="s">
        <v>15</v>
      </c>
      <c r="AS427" s="80" t="s">
        <v>15</v>
      </c>
      <c r="AU427" s="80" t="s">
        <v>716</v>
      </c>
      <c r="AV427" s="79">
        <v>16</v>
      </c>
    </row>
    <row r="428" spans="1:48" s="79" customFormat="1" ht="30" customHeight="1" x14ac:dyDescent="0.3">
      <c r="A428" s="77" t="s">
        <v>717</v>
      </c>
      <c r="B428" s="77" t="s">
        <v>718</v>
      </c>
      <c r="C428" s="77" t="s">
        <v>29</v>
      </c>
      <c r="D428" s="78">
        <v>3</v>
      </c>
      <c r="E428" s="81">
        <f>TRUNC([1]단가대비표!O444,0)</f>
        <v>0</v>
      </c>
      <c r="F428" s="81">
        <f t="shared" si="0"/>
        <v>0</v>
      </c>
      <c r="G428" s="81">
        <f>TRUNC([1]단가대비표!P444,0)</f>
        <v>0</v>
      </c>
      <c r="H428" s="81">
        <f t="shared" si="1"/>
        <v>0</v>
      </c>
      <c r="I428" s="81">
        <f>TRUNC([1]단가대비표!V444,0)</f>
        <v>0</v>
      </c>
      <c r="J428" s="81">
        <f t="shared" si="2"/>
        <v>0</v>
      </c>
      <c r="K428" s="81">
        <f t="shared" si="3"/>
        <v>0</v>
      </c>
      <c r="L428" s="81">
        <f t="shared" si="3"/>
        <v>0</v>
      </c>
      <c r="M428" s="77" t="s">
        <v>15</v>
      </c>
      <c r="N428" s="80" t="s">
        <v>719</v>
      </c>
      <c r="O428" s="80" t="s">
        <v>15</v>
      </c>
      <c r="P428" s="80" t="s">
        <v>15</v>
      </c>
      <c r="Q428" s="80" t="s">
        <v>503</v>
      </c>
      <c r="R428" s="80" t="s">
        <v>9</v>
      </c>
      <c r="S428" s="80" t="s">
        <v>9</v>
      </c>
      <c r="T428" s="80" t="s">
        <v>5</v>
      </c>
      <c r="AR428" s="80" t="s">
        <v>15</v>
      </c>
      <c r="AS428" s="80" t="s">
        <v>15</v>
      </c>
      <c r="AU428" s="80" t="s">
        <v>720</v>
      </c>
      <c r="AV428" s="79">
        <v>17</v>
      </c>
    </row>
    <row r="429" spans="1:48" s="79" customFormat="1" ht="30" customHeight="1" x14ac:dyDescent="0.3">
      <c r="A429" s="77" t="s">
        <v>647</v>
      </c>
      <c r="B429" s="77" t="s">
        <v>721</v>
      </c>
      <c r="C429" s="77" t="s">
        <v>25</v>
      </c>
      <c r="D429" s="78">
        <f>[1]공량산출근거서!K420</f>
        <v>0</v>
      </c>
      <c r="E429" s="81">
        <f>TRUNC([1]단가대비표!O445,0)</f>
        <v>0</v>
      </c>
      <c r="F429" s="81">
        <f t="shared" si="0"/>
        <v>0</v>
      </c>
      <c r="G429" s="81">
        <f>TRUNC([1]단가대비표!P445,0)</f>
        <v>0</v>
      </c>
      <c r="H429" s="81">
        <f t="shared" si="1"/>
        <v>0</v>
      </c>
      <c r="I429" s="81">
        <f>TRUNC([1]단가대비표!V445,0)</f>
        <v>0</v>
      </c>
      <c r="J429" s="81">
        <f t="shared" si="2"/>
        <v>0</v>
      </c>
      <c r="K429" s="81">
        <f t="shared" si="3"/>
        <v>0</v>
      </c>
      <c r="L429" s="81">
        <f t="shared" si="3"/>
        <v>0</v>
      </c>
      <c r="M429" s="77" t="s">
        <v>15</v>
      </c>
      <c r="N429" s="80" t="s">
        <v>722</v>
      </c>
      <c r="O429" s="80" t="s">
        <v>15</v>
      </c>
      <c r="P429" s="80" t="s">
        <v>15</v>
      </c>
      <c r="Q429" s="80" t="s">
        <v>503</v>
      </c>
      <c r="R429" s="80" t="s">
        <v>9</v>
      </c>
      <c r="S429" s="80" t="s">
        <v>9</v>
      </c>
      <c r="T429" s="80" t="s">
        <v>5</v>
      </c>
      <c r="Y429" s="79">
        <v>2</v>
      </c>
      <c r="AR429" s="80" t="s">
        <v>15</v>
      </c>
      <c r="AS429" s="80" t="s">
        <v>15</v>
      </c>
      <c r="AU429" s="80" t="s">
        <v>723</v>
      </c>
      <c r="AV429" s="79">
        <v>18</v>
      </c>
    </row>
    <row r="430" spans="1:48" s="79" customFormat="1" ht="30" customHeight="1" x14ac:dyDescent="0.3">
      <c r="A430" s="77" t="s">
        <v>724</v>
      </c>
      <c r="B430" s="77" t="s">
        <v>648</v>
      </c>
      <c r="C430" s="77" t="s">
        <v>25</v>
      </c>
      <c r="D430" s="78">
        <f>[1]공량산출근거서!K421</f>
        <v>0</v>
      </c>
      <c r="E430" s="81">
        <f>TRUNC([1]단가대비표!O447,0)</f>
        <v>0</v>
      </c>
      <c r="F430" s="81">
        <f t="shared" si="0"/>
        <v>0</v>
      </c>
      <c r="G430" s="81">
        <f>TRUNC([1]단가대비표!P447,0)</f>
        <v>0</v>
      </c>
      <c r="H430" s="81">
        <f t="shared" si="1"/>
        <v>0</v>
      </c>
      <c r="I430" s="81">
        <f>TRUNC([1]단가대비표!V447,0)</f>
        <v>0</v>
      </c>
      <c r="J430" s="81">
        <f t="shared" si="2"/>
        <v>0</v>
      </c>
      <c r="K430" s="81">
        <f t="shared" si="3"/>
        <v>0</v>
      </c>
      <c r="L430" s="81">
        <f t="shared" si="3"/>
        <v>0</v>
      </c>
      <c r="M430" s="77" t="s">
        <v>15</v>
      </c>
      <c r="N430" s="80" t="s">
        <v>725</v>
      </c>
      <c r="O430" s="80" t="s">
        <v>15</v>
      </c>
      <c r="P430" s="80" t="s">
        <v>15</v>
      </c>
      <c r="Q430" s="80" t="s">
        <v>503</v>
      </c>
      <c r="R430" s="80" t="s">
        <v>9</v>
      </c>
      <c r="S430" s="80" t="s">
        <v>9</v>
      </c>
      <c r="T430" s="80" t="s">
        <v>5</v>
      </c>
      <c r="Y430" s="79">
        <v>2</v>
      </c>
      <c r="AR430" s="80" t="s">
        <v>15</v>
      </c>
      <c r="AS430" s="80" t="s">
        <v>15</v>
      </c>
      <c r="AU430" s="80" t="s">
        <v>726</v>
      </c>
      <c r="AV430" s="79">
        <v>19</v>
      </c>
    </row>
    <row r="431" spans="1:48" s="79" customFormat="1" ht="30" customHeight="1" x14ac:dyDescent="0.3">
      <c r="A431" s="77" t="s">
        <v>649</v>
      </c>
      <c r="B431" s="77" t="s">
        <v>650</v>
      </c>
      <c r="C431" s="77" t="s">
        <v>36</v>
      </c>
      <c r="D431" s="78">
        <v>1</v>
      </c>
      <c r="E431" s="81">
        <f>ROUNDDOWN(SUMIF(Y413:Y431, RIGHTB(N431, 1), H413:H431)*W431, 0)</f>
        <v>0</v>
      </c>
      <c r="F431" s="81">
        <f t="shared" si="0"/>
        <v>0</v>
      </c>
      <c r="G431" s="81">
        <v>0</v>
      </c>
      <c r="H431" s="81">
        <f t="shared" si="1"/>
        <v>0</v>
      </c>
      <c r="I431" s="81">
        <v>0</v>
      </c>
      <c r="J431" s="81">
        <f t="shared" si="2"/>
        <v>0</v>
      </c>
      <c r="K431" s="81">
        <f t="shared" si="3"/>
        <v>0</v>
      </c>
      <c r="L431" s="81">
        <f t="shared" si="3"/>
        <v>0</v>
      </c>
      <c r="M431" s="77" t="s">
        <v>15</v>
      </c>
      <c r="N431" s="80" t="s">
        <v>727</v>
      </c>
      <c r="O431" s="80" t="s">
        <v>15</v>
      </c>
      <c r="P431" s="80" t="s">
        <v>15</v>
      </c>
      <c r="Q431" s="80" t="s">
        <v>503</v>
      </c>
      <c r="R431" s="80" t="s">
        <v>9</v>
      </c>
      <c r="S431" s="80" t="s">
        <v>9</v>
      </c>
      <c r="T431" s="80" t="s">
        <v>9</v>
      </c>
      <c r="U431" s="79">
        <v>1</v>
      </c>
      <c r="V431" s="79">
        <v>0</v>
      </c>
      <c r="W431" s="79">
        <v>0.03</v>
      </c>
      <c r="AR431" s="80" t="s">
        <v>15</v>
      </c>
      <c r="AS431" s="80" t="s">
        <v>15</v>
      </c>
      <c r="AU431" s="80" t="s">
        <v>728</v>
      </c>
      <c r="AV431" s="79">
        <v>37</v>
      </c>
    </row>
    <row r="432" spans="1:48" s="79" customFormat="1" ht="30" customHeight="1" x14ac:dyDescent="0.3">
      <c r="A432" s="78"/>
      <c r="B432" s="78"/>
      <c r="C432" s="78"/>
      <c r="D432" s="78"/>
      <c r="E432" s="78"/>
      <c r="F432" s="78"/>
      <c r="G432" s="78"/>
      <c r="H432" s="78"/>
      <c r="I432" s="78"/>
      <c r="J432" s="78"/>
      <c r="K432" s="78"/>
      <c r="L432" s="78"/>
      <c r="M432" s="78"/>
    </row>
    <row r="433" spans="1:48" s="79" customFormat="1" ht="30" customHeight="1" x14ac:dyDescent="0.3">
      <c r="A433" s="78"/>
      <c r="B433" s="78"/>
      <c r="C433" s="78"/>
      <c r="D433" s="78"/>
      <c r="E433" s="78"/>
      <c r="F433" s="78"/>
      <c r="G433" s="78"/>
      <c r="H433" s="78"/>
      <c r="I433" s="78"/>
      <c r="J433" s="78"/>
      <c r="K433" s="78"/>
      <c r="L433" s="78"/>
      <c r="M433" s="78"/>
    </row>
    <row r="434" spans="1:48" s="79" customFormat="1" ht="30" customHeight="1" x14ac:dyDescent="0.3">
      <c r="A434" s="78"/>
      <c r="B434" s="78"/>
      <c r="C434" s="78"/>
      <c r="D434" s="78"/>
      <c r="E434" s="78"/>
      <c r="F434" s="78"/>
      <c r="G434" s="78"/>
      <c r="H434" s="78"/>
      <c r="I434" s="78"/>
      <c r="J434" s="78"/>
      <c r="K434" s="78"/>
      <c r="L434" s="78"/>
      <c r="M434" s="78"/>
    </row>
    <row r="435" spans="1:48" s="79" customFormat="1" ht="30" customHeight="1" x14ac:dyDescent="0.3">
      <c r="A435" s="77" t="s">
        <v>103</v>
      </c>
      <c r="B435" s="78"/>
      <c r="C435" s="78"/>
      <c r="D435" s="78"/>
      <c r="E435" s="78"/>
      <c r="F435" s="81">
        <f>SUM(F413:F434)</f>
        <v>0</v>
      </c>
      <c r="G435" s="78"/>
      <c r="H435" s="81">
        <f>SUM(H413:H434)</f>
        <v>0</v>
      </c>
      <c r="I435" s="78"/>
      <c r="J435" s="81">
        <f>SUM(J413:J434)</f>
        <v>0</v>
      </c>
      <c r="K435" s="78"/>
      <c r="L435" s="81">
        <f>SUM(L413:L434)</f>
        <v>0</v>
      </c>
      <c r="M435" s="78"/>
      <c r="N435" s="79" t="s">
        <v>494</v>
      </c>
    </row>
    <row r="436" spans="1:48" s="79" customFormat="1" ht="30" customHeight="1" x14ac:dyDescent="0.3">
      <c r="A436" s="77" t="s">
        <v>769</v>
      </c>
      <c r="B436" s="77" t="s">
        <v>15</v>
      </c>
      <c r="C436" s="78"/>
      <c r="D436" s="78"/>
      <c r="E436" s="78"/>
      <c r="F436" s="78"/>
      <c r="G436" s="78"/>
      <c r="H436" s="78"/>
      <c r="I436" s="78"/>
      <c r="J436" s="78"/>
      <c r="K436" s="78"/>
      <c r="L436" s="78"/>
      <c r="M436" s="78"/>
      <c r="Q436" s="80" t="s">
        <v>636</v>
      </c>
    </row>
    <row r="437" spans="1:48" s="79" customFormat="1" ht="30" customHeight="1" x14ac:dyDescent="0.3">
      <c r="A437" s="77" t="s">
        <v>729</v>
      </c>
      <c r="B437" s="77" t="s">
        <v>730</v>
      </c>
      <c r="C437" s="77" t="s">
        <v>8</v>
      </c>
      <c r="D437" s="78">
        <v>2</v>
      </c>
      <c r="E437" s="81">
        <f>TRUNC([1]단가대비표!O425,0)</f>
        <v>0</v>
      </c>
      <c r="F437" s="81">
        <f t="shared" ref="F437:F451" si="4">TRUNC(E437*D437, 0)</f>
        <v>0</v>
      </c>
      <c r="G437" s="81">
        <f>TRUNC([1]단가대비표!P425,0)</f>
        <v>0</v>
      </c>
      <c r="H437" s="81">
        <f t="shared" ref="H437:H451" si="5">TRUNC(G437*D437, 0)</f>
        <v>0</v>
      </c>
      <c r="I437" s="81">
        <f>TRUNC([1]단가대비표!V425,0)</f>
        <v>0</v>
      </c>
      <c r="J437" s="81">
        <f t="shared" ref="J437:J451" si="6">TRUNC(I437*D437, 0)</f>
        <v>0</v>
      </c>
      <c r="K437" s="81">
        <f t="shared" ref="K437:L451" si="7">TRUNC(E437+G437+I437, 0)</f>
        <v>0</v>
      </c>
      <c r="L437" s="81">
        <f t="shared" si="7"/>
        <v>0</v>
      </c>
      <c r="M437" s="77" t="s">
        <v>15</v>
      </c>
      <c r="N437" s="80" t="s">
        <v>731</v>
      </c>
      <c r="O437" s="80" t="s">
        <v>15</v>
      </c>
      <c r="P437" s="80" t="s">
        <v>15</v>
      </c>
      <c r="Q437" s="80" t="s">
        <v>636</v>
      </c>
      <c r="R437" s="80" t="s">
        <v>9</v>
      </c>
      <c r="S437" s="80" t="s">
        <v>9</v>
      </c>
      <c r="T437" s="80" t="s">
        <v>5</v>
      </c>
      <c r="AR437" s="80" t="s">
        <v>15</v>
      </c>
      <c r="AS437" s="80" t="s">
        <v>15</v>
      </c>
      <c r="AU437" s="80" t="s">
        <v>732</v>
      </c>
      <c r="AV437" s="79">
        <v>22</v>
      </c>
    </row>
    <row r="438" spans="1:48" s="79" customFormat="1" ht="30" customHeight="1" x14ac:dyDescent="0.3">
      <c r="A438" s="77" t="s">
        <v>667</v>
      </c>
      <c r="B438" s="77" t="s">
        <v>733</v>
      </c>
      <c r="C438" s="77" t="s">
        <v>11</v>
      </c>
      <c r="D438" s="78">
        <v>19.3</v>
      </c>
      <c r="E438" s="81">
        <f>TRUNC([1]단가대비표!O433,0)</f>
        <v>0</v>
      </c>
      <c r="F438" s="81">
        <f t="shared" si="4"/>
        <v>0</v>
      </c>
      <c r="G438" s="81">
        <f>TRUNC([1]단가대비표!P433,0)</f>
        <v>0</v>
      </c>
      <c r="H438" s="81">
        <f t="shared" si="5"/>
        <v>0</v>
      </c>
      <c r="I438" s="81">
        <f>TRUNC([1]단가대비표!V433,0)</f>
        <v>0</v>
      </c>
      <c r="J438" s="81">
        <f t="shared" si="6"/>
        <v>0</v>
      </c>
      <c r="K438" s="81">
        <f t="shared" si="7"/>
        <v>0</v>
      </c>
      <c r="L438" s="81">
        <f t="shared" si="7"/>
        <v>0</v>
      </c>
      <c r="M438" s="77" t="s">
        <v>15</v>
      </c>
      <c r="N438" s="80" t="s">
        <v>734</v>
      </c>
      <c r="O438" s="80" t="s">
        <v>15</v>
      </c>
      <c r="P438" s="80" t="s">
        <v>15</v>
      </c>
      <c r="Q438" s="80" t="s">
        <v>636</v>
      </c>
      <c r="R438" s="80" t="s">
        <v>9</v>
      </c>
      <c r="S438" s="80" t="s">
        <v>9</v>
      </c>
      <c r="T438" s="80" t="s">
        <v>5</v>
      </c>
      <c r="X438" s="79">
        <v>1</v>
      </c>
      <c r="AR438" s="80" t="s">
        <v>15</v>
      </c>
      <c r="AS438" s="80" t="s">
        <v>15</v>
      </c>
      <c r="AU438" s="80" t="s">
        <v>735</v>
      </c>
      <c r="AV438" s="79">
        <v>24</v>
      </c>
    </row>
    <row r="439" spans="1:48" s="79" customFormat="1" ht="30" customHeight="1" x14ac:dyDescent="0.3">
      <c r="A439" s="77" t="s">
        <v>671</v>
      </c>
      <c r="B439" s="77" t="s">
        <v>672</v>
      </c>
      <c r="C439" s="77" t="s">
        <v>36</v>
      </c>
      <c r="D439" s="78">
        <v>1</v>
      </c>
      <c r="E439" s="81">
        <f>ROUNDDOWN(SUMIF(X437:X451, RIGHTB(N439, 1), F437:F451)*W439, 0)</f>
        <v>0</v>
      </c>
      <c r="F439" s="81">
        <f t="shared" si="4"/>
        <v>0</v>
      </c>
      <c r="G439" s="81">
        <v>0</v>
      </c>
      <c r="H439" s="81">
        <f t="shared" si="5"/>
        <v>0</v>
      </c>
      <c r="I439" s="81">
        <v>0</v>
      </c>
      <c r="J439" s="81">
        <f t="shared" si="6"/>
        <v>0</v>
      </c>
      <c r="K439" s="81">
        <f t="shared" si="7"/>
        <v>0</v>
      </c>
      <c r="L439" s="81">
        <f t="shared" si="7"/>
        <v>0</v>
      </c>
      <c r="M439" s="77" t="s">
        <v>15</v>
      </c>
      <c r="N439" s="80" t="s">
        <v>673</v>
      </c>
      <c r="O439" s="80" t="s">
        <v>15</v>
      </c>
      <c r="P439" s="80" t="s">
        <v>15</v>
      </c>
      <c r="Q439" s="80" t="s">
        <v>636</v>
      </c>
      <c r="R439" s="80" t="s">
        <v>9</v>
      </c>
      <c r="S439" s="80" t="s">
        <v>9</v>
      </c>
      <c r="T439" s="80" t="s">
        <v>9</v>
      </c>
      <c r="U439" s="79">
        <v>0</v>
      </c>
      <c r="V439" s="79">
        <v>0</v>
      </c>
      <c r="W439" s="79">
        <v>0.03</v>
      </c>
      <c r="AR439" s="80" t="s">
        <v>15</v>
      </c>
      <c r="AS439" s="80" t="s">
        <v>15</v>
      </c>
      <c r="AU439" s="80" t="s">
        <v>736</v>
      </c>
      <c r="AV439" s="79">
        <v>38</v>
      </c>
    </row>
    <row r="440" spans="1:48" s="79" customFormat="1" ht="30" customHeight="1" x14ac:dyDescent="0.3">
      <c r="A440" s="77" t="s">
        <v>683</v>
      </c>
      <c r="B440" s="77" t="s">
        <v>737</v>
      </c>
      <c r="C440" s="77" t="s">
        <v>38</v>
      </c>
      <c r="D440" s="78">
        <v>10</v>
      </c>
      <c r="E440" s="81">
        <f>TRUNC([1]일위대가목록!E417,0)</f>
        <v>0</v>
      </c>
      <c r="F440" s="81">
        <f t="shared" si="4"/>
        <v>0</v>
      </c>
      <c r="G440" s="81">
        <f>TRUNC([1]일위대가목록!F417,0)</f>
        <v>0</v>
      </c>
      <c r="H440" s="81">
        <f t="shared" si="5"/>
        <v>0</v>
      </c>
      <c r="I440" s="81">
        <f>TRUNC([1]일위대가목록!G417,0)</f>
        <v>0</v>
      </c>
      <c r="J440" s="81">
        <f t="shared" si="6"/>
        <v>0</v>
      </c>
      <c r="K440" s="81">
        <f t="shared" si="7"/>
        <v>0</v>
      </c>
      <c r="L440" s="81">
        <f t="shared" si="7"/>
        <v>0</v>
      </c>
      <c r="M440" s="77" t="s">
        <v>501</v>
      </c>
      <c r="N440" s="80" t="s">
        <v>738</v>
      </c>
      <c r="O440" s="80" t="s">
        <v>15</v>
      </c>
      <c r="P440" s="80" t="s">
        <v>15</v>
      </c>
      <c r="Q440" s="80" t="s">
        <v>636</v>
      </c>
      <c r="R440" s="80" t="s">
        <v>5</v>
      </c>
      <c r="S440" s="80" t="s">
        <v>9</v>
      </c>
      <c r="T440" s="80" t="s">
        <v>9</v>
      </c>
      <c r="AR440" s="80" t="s">
        <v>15</v>
      </c>
      <c r="AS440" s="80" t="s">
        <v>15</v>
      </c>
      <c r="AU440" s="80" t="s">
        <v>739</v>
      </c>
      <c r="AV440" s="79">
        <v>25</v>
      </c>
    </row>
    <row r="441" spans="1:48" s="79" customFormat="1" ht="30" customHeight="1" x14ac:dyDescent="0.3">
      <c r="A441" s="77" t="s">
        <v>740</v>
      </c>
      <c r="B441" s="77" t="s">
        <v>741</v>
      </c>
      <c r="C441" s="77" t="s">
        <v>38</v>
      </c>
      <c r="D441" s="78">
        <v>2</v>
      </c>
      <c r="E441" s="81">
        <f>TRUNC([1]일위대가목록!E419,0)</f>
        <v>0</v>
      </c>
      <c r="F441" s="81">
        <f t="shared" si="4"/>
        <v>0</v>
      </c>
      <c r="G441" s="81">
        <f>TRUNC([1]일위대가목록!F419,0)</f>
        <v>0</v>
      </c>
      <c r="H441" s="81">
        <f t="shared" si="5"/>
        <v>0</v>
      </c>
      <c r="I441" s="81">
        <f>TRUNC([1]일위대가목록!G419,0)</f>
        <v>0</v>
      </c>
      <c r="J441" s="81">
        <f t="shared" si="6"/>
        <v>0</v>
      </c>
      <c r="K441" s="81">
        <f t="shared" si="7"/>
        <v>0</v>
      </c>
      <c r="L441" s="81">
        <f t="shared" si="7"/>
        <v>0</v>
      </c>
      <c r="M441" s="77" t="s">
        <v>489</v>
      </c>
      <c r="N441" s="80" t="s">
        <v>742</v>
      </c>
      <c r="O441" s="80" t="s">
        <v>15</v>
      </c>
      <c r="P441" s="80" t="s">
        <v>15</v>
      </c>
      <c r="Q441" s="80" t="s">
        <v>636</v>
      </c>
      <c r="R441" s="80" t="s">
        <v>5</v>
      </c>
      <c r="S441" s="80" t="s">
        <v>9</v>
      </c>
      <c r="T441" s="80" t="s">
        <v>9</v>
      </c>
      <c r="AR441" s="80" t="s">
        <v>15</v>
      </c>
      <c r="AS441" s="80" t="s">
        <v>15</v>
      </c>
      <c r="AU441" s="80" t="s">
        <v>743</v>
      </c>
      <c r="AV441" s="79">
        <v>27</v>
      </c>
    </row>
    <row r="442" spans="1:48" s="79" customFormat="1" ht="30" customHeight="1" x14ac:dyDescent="0.3">
      <c r="A442" s="77" t="s">
        <v>704</v>
      </c>
      <c r="B442" s="77" t="s">
        <v>744</v>
      </c>
      <c r="C442" s="77" t="s">
        <v>23</v>
      </c>
      <c r="D442" s="78">
        <v>1</v>
      </c>
      <c r="E442" s="81">
        <f>TRUNC([1]단가대비표!O439,0)</f>
        <v>0</v>
      </c>
      <c r="F442" s="81">
        <f t="shared" si="4"/>
        <v>0</v>
      </c>
      <c r="G442" s="81">
        <f>TRUNC([1]단가대비표!P439,0)</f>
        <v>0</v>
      </c>
      <c r="H442" s="81">
        <f t="shared" si="5"/>
        <v>0</v>
      </c>
      <c r="I442" s="81">
        <f>TRUNC([1]단가대비표!V439,0)</f>
        <v>0</v>
      </c>
      <c r="J442" s="81">
        <f t="shared" si="6"/>
        <v>0</v>
      </c>
      <c r="K442" s="81">
        <f t="shared" si="7"/>
        <v>0</v>
      </c>
      <c r="L442" s="81">
        <f t="shared" si="7"/>
        <v>0</v>
      </c>
      <c r="M442" s="77" t="s">
        <v>15</v>
      </c>
      <c r="N442" s="80" t="s">
        <v>745</v>
      </c>
      <c r="O442" s="80" t="s">
        <v>15</v>
      </c>
      <c r="P442" s="80" t="s">
        <v>15</v>
      </c>
      <c r="Q442" s="80" t="s">
        <v>636</v>
      </c>
      <c r="R442" s="80" t="s">
        <v>9</v>
      </c>
      <c r="S442" s="80" t="s">
        <v>9</v>
      </c>
      <c r="T442" s="80" t="s">
        <v>5</v>
      </c>
      <c r="AR442" s="80" t="s">
        <v>15</v>
      </c>
      <c r="AS442" s="80" t="s">
        <v>15</v>
      </c>
      <c r="AU442" s="80" t="s">
        <v>746</v>
      </c>
      <c r="AV442" s="79">
        <v>26</v>
      </c>
    </row>
    <row r="443" spans="1:48" s="79" customFormat="1" ht="30" customHeight="1" x14ac:dyDescent="0.3">
      <c r="A443" s="77" t="s">
        <v>704</v>
      </c>
      <c r="B443" s="77" t="s">
        <v>747</v>
      </c>
      <c r="C443" s="77" t="s">
        <v>23</v>
      </c>
      <c r="D443" s="78">
        <v>5</v>
      </c>
      <c r="E443" s="81">
        <f>TRUNC([1]단가대비표!O440,0)</f>
        <v>0</v>
      </c>
      <c r="F443" s="81">
        <f t="shared" si="4"/>
        <v>0</v>
      </c>
      <c r="G443" s="81">
        <f>TRUNC([1]단가대비표!P440,0)</f>
        <v>0</v>
      </c>
      <c r="H443" s="81">
        <f t="shared" si="5"/>
        <v>0</v>
      </c>
      <c r="I443" s="81">
        <f>TRUNC([1]단가대비표!V440,0)</f>
        <v>0</v>
      </c>
      <c r="J443" s="81">
        <f t="shared" si="6"/>
        <v>0</v>
      </c>
      <c r="K443" s="81">
        <f t="shared" si="7"/>
        <v>0</v>
      </c>
      <c r="L443" s="81">
        <f t="shared" si="7"/>
        <v>0</v>
      </c>
      <c r="M443" s="77" t="s">
        <v>15</v>
      </c>
      <c r="N443" s="80" t="s">
        <v>748</v>
      </c>
      <c r="O443" s="80" t="s">
        <v>15</v>
      </c>
      <c r="P443" s="80" t="s">
        <v>15</v>
      </c>
      <c r="Q443" s="80" t="s">
        <v>636</v>
      </c>
      <c r="R443" s="80" t="s">
        <v>9</v>
      </c>
      <c r="S443" s="80" t="s">
        <v>9</v>
      </c>
      <c r="T443" s="80" t="s">
        <v>5</v>
      </c>
      <c r="AR443" s="80" t="s">
        <v>15</v>
      </c>
      <c r="AS443" s="80" t="s">
        <v>15</v>
      </c>
      <c r="AU443" s="80" t="s">
        <v>749</v>
      </c>
      <c r="AV443" s="79">
        <v>31</v>
      </c>
    </row>
    <row r="444" spans="1:48" s="79" customFormat="1" ht="30" customHeight="1" x14ac:dyDescent="0.3">
      <c r="A444" s="77" t="s">
        <v>750</v>
      </c>
      <c r="B444" s="77" t="s">
        <v>751</v>
      </c>
      <c r="C444" s="77" t="s">
        <v>11</v>
      </c>
      <c r="D444" s="78">
        <v>2</v>
      </c>
      <c r="E444" s="81">
        <f>TRUNC([1]단가대비표!O428,0)</f>
        <v>0</v>
      </c>
      <c r="F444" s="81">
        <f t="shared" si="4"/>
        <v>0</v>
      </c>
      <c r="G444" s="81">
        <f>TRUNC([1]단가대비표!P428,0)</f>
        <v>0</v>
      </c>
      <c r="H444" s="81">
        <f t="shared" si="5"/>
        <v>0</v>
      </c>
      <c r="I444" s="81">
        <f>TRUNC([1]단가대비표!V428,0)</f>
        <v>0</v>
      </c>
      <c r="J444" s="81">
        <f t="shared" si="6"/>
        <v>0</v>
      </c>
      <c r="K444" s="81">
        <f t="shared" si="7"/>
        <v>0</v>
      </c>
      <c r="L444" s="81">
        <f t="shared" si="7"/>
        <v>0</v>
      </c>
      <c r="M444" s="77" t="s">
        <v>15</v>
      </c>
      <c r="N444" s="80" t="s">
        <v>752</v>
      </c>
      <c r="O444" s="80" t="s">
        <v>15</v>
      </c>
      <c r="P444" s="80" t="s">
        <v>15</v>
      </c>
      <c r="Q444" s="80" t="s">
        <v>636</v>
      </c>
      <c r="R444" s="80" t="s">
        <v>9</v>
      </c>
      <c r="S444" s="80" t="s">
        <v>9</v>
      </c>
      <c r="T444" s="80" t="s">
        <v>5</v>
      </c>
      <c r="AR444" s="80" t="s">
        <v>15</v>
      </c>
      <c r="AS444" s="80" t="s">
        <v>15</v>
      </c>
      <c r="AU444" s="80" t="s">
        <v>753</v>
      </c>
      <c r="AV444" s="79">
        <v>28</v>
      </c>
    </row>
    <row r="445" spans="1:48" s="79" customFormat="1" ht="30" customHeight="1" x14ac:dyDescent="0.3">
      <c r="A445" s="77" t="s">
        <v>754</v>
      </c>
      <c r="B445" s="77" t="s">
        <v>737</v>
      </c>
      <c r="C445" s="77" t="s">
        <v>23</v>
      </c>
      <c r="D445" s="78">
        <v>4</v>
      </c>
      <c r="E445" s="81">
        <f>TRUNC([1]단가대비표!O429,0)</f>
        <v>0</v>
      </c>
      <c r="F445" s="81">
        <f t="shared" si="4"/>
        <v>0</v>
      </c>
      <c r="G445" s="81">
        <f>TRUNC([1]단가대비표!P429,0)</f>
        <v>0</v>
      </c>
      <c r="H445" s="81">
        <f t="shared" si="5"/>
        <v>0</v>
      </c>
      <c r="I445" s="81">
        <f>TRUNC([1]단가대비표!V429,0)</f>
        <v>0</v>
      </c>
      <c r="J445" s="81">
        <f t="shared" si="6"/>
        <v>0</v>
      </c>
      <c r="K445" s="81">
        <f t="shared" si="7"/>
        <v>0</v>
      </c>
      <c r="L445" s="81">
        <f t="shared" si="7"/>
        <v>0</v>
      </c>
      <c r="M445" s="77" t="s">
        <v>15</v>
      </c>
      <c r="N445" s="80" t="s">
        <v>755</v>
      </c>
      <c r="O445" s="80" t="s">
        <v>15</v>
      </c>
      <c r="P445" s="80" t="s">
        <v>15</v>
      </c>
      <c r="Q445" s="80" t="s">
        <v>636</v>
      </c>
      <c r="R445" s="80" t="s">
        <v>9</v>
      </c>
      <c r="S445" s="80" t="s">
        <v>9</v>
      </c>
      <c r="T445" s="80" t="s">
        <v>5</v>
      </c>
      <c r="AR445" s="80" t="s">
        <v>15</v>
      </c>
      <c r="AS445" s="80" t="s">
        <v>15</v>
      </c>
      <c r="AU445" s="80" t="s">
        <v>756</v>
      </c>
      <c r="AV445" s="79">
        <v>29</v>
      </c>
    </row>
    <row r="446" spans="1:48" s="79" customFormat="1" ht="30" customHeight="1" x14ac:dyDescent="0.3">
      <c r="A446" s="77" t="s">
        <v>757</v>
      </c>
      <c r="B446" s="77" t="s">
        <v>737</v>
      </c>
      <c r="C446" s="77" t="s">
        <v>23</v>
      </c>
      <c r="D446" s="78">
        <v>2</v>
      </c>
      <c r="E446" s="81">
        <f>TRUNC([1]단가대비표!O430,0)</f>
        <v>0</v>
      </c>
      <c r="F446" s="81">
        <f t="shared" si="4"/>
        <v>0</v>
      </c>
      <c r="G446" s="81">
        <f>TRUNC([1]단가대비표!P430,0)</f>
        <v>0</v>
      </c>
      <c r="H446" s="81">
        <f t="shared" si="5"/>
        <v>0</v>
      </c>
      <c r="I446" s="81">
        <f>TRUNC([1]단가대비표!V430,0)</f>
        <v>0</v>
      </c>
      <c r="J446" s="81">
        <f t="shared" si="6"/>
        <v>0</v>
      </c>
      <c r="K446" s="81">
        <f t="shared" si="7"/>
        <v>0</v>
      </c>
      <c r="L446" s="81">
        <f t="shared" si="7"/>
        <v>0</v>
      </c>
      <c r="M446" s="77" t="s">
        <v>15</v>
      </c>
      <c r="N446" s="80" t="s">
        <v>758</v>
      </c>
      <c r="O446" s="80" t="s">
        <v>15</v>
      </c>
      <c r="P446" s="80" t="s">
        <v>15</v>
      </c>
      <c r="Q446" s="80" t="s">
        <v>636</v>
      </c>
      <c r="R446" s="80" t="s">
        <v>9</v>
      </c>
      <c r="S446" s="80" t="s">
        <v>9</v>
      </c>
      <c r="T446" s="80" t="s">
        <v>5</v>
      </c>
      <c r="AR446" s="80" t="s">
        <v>15</v>
      </c>
      <c r="AS446" s="80" t="s">
        <v>15</v>
      </c>
      <c r="AU446" s="80" t="s">
        <v>759</v>
      </c>
      <c r="AV446" s="79">
        <v>30</v>
      </c>
    </row>
    <row r="447" spans="1:48" s="79" customFormat="1" ht="30" customHeight="1" x14ac:dyDescent="0.3">
      <c r="A447" s="77" t="s">
        <v>647</v>
      </c>
      <c r="B447" s="77" t="s">
        <v>721</v>
      </c>
      <c r="C447" s="77" t="s">
        <v>25</v>
      </c>
      <c r="D447" s="78">
        <f>[1]공량산출근거서!K427</f>
        <v>0</v>
      </c>
      <c r="E447" s="81">
        <f>TRUNC([1]단가대비표!O445,0)</f>
        <v>0</v>
      </c>
      <c r="F447" s="81">
        <f t="shared" si="4"/>
        <v>0</v>
      </c>
      <c r="G447" s="81">
        <f>TRUNC([1]단가대비표!P445,0)</f>
        <v>0</v>
      </c>
      <c r="H447" s="81">
        <f t="shared" si="5"/>
        <v>0</v>
      </c>
      <c r="I447" s="81">
        <f>TRUNC([1]단가대비표!V445,0)</f>
        <v>0</v>
      </c>
      <c r="J447" s="81">
        <f t="shared" si="6"/>
        <v>0</v>
      </c>
      <c r="K447" s="81">
        <f t="shared" si="7"/>
        <v>0</v>
      </c>
      <c r="L447" s="81">
        <f t="shared" si="7"/>
        <v>0</v>
      </c>
      <c r="M447" s="77" t="s">
        <v>15</v>
      </c>
      <c r="N447" s="80" t="s">
        <v>722</v>
      </c>
      <c r="O447" s="80" t="s">
        <v>15</v>
      </c>
      <c r="P447" s="80" t="s">
        <v>15</v>
      </c>
      <c r="Q447" s="80" t="s">
        <v>636</v>
      </c>
      <c r="R447" s="80" t="s">
        <v>9</v>
      </c>
      <c r="S447" s="80" t="s">
        <v>9</v>
      </c>
      <c r="T447" s="80" t="s">
        <v>5</v>
      </c>
      <c r="Y447" s="79">
        <v>2</v>
      </c>
      <c r="AR447" s="80" t="s">
        <v>15</v>
      </c>
      <c r="AS447" s="80" t="s">
        <v>15</v>
      </c>
      <c r="AU447" s="80" t="s">
        <v>760</v>
      </c>
      <c r="AV447" s="79">
        <v>32</v>
      </c>
    </row>
    <row r="448" spans="1:48" s="79" customFormat="1" ht="30" customHeight="1" x14ac:dyDescent="0.3">
      <c r="A448" s="77" t="s">
        <v>724</v>
      </c>
      <c r="B448" s="77" t="s">
        <v>648</v>
      </c>
      <c r="C448" s="77" t="s">
        <v>25</v>
      </c>
      <c r="D448" s="78">
        <f>[1]공량산출근거서!K428</f>
        <v>0</v>
      </c>
      <c r="E448" s="81">
        <f>TRUNC([1]단가대비표!O447,0)</f>
        <v>0</v>
      </c>
      <c r="F448" s="81">
        <f t="shared" si="4"/>
        <v>0</v>
      </c>
      <c r="G448" s="81">
        <f>TRUNC([1]단가대비표!P447,0)</f>
        <v>0</v>
      </c>
      <c r="H448" s="81">
        <f t="shared" si="5"/>
        <v>0</v>
      </c>
      <c r="I448" s="81">
        <f>TRUNC([1]단가대비표!V447,0)</f>
        <v>0</v>
      </c>
      <c r="J448" s="81">
        <f t="shared" si="6"/>
        <v>0</v>
      </c>
      <c r="K448" s="81">
        <f t="shared" si="7"/>
        <v>0</v>
      </c>
      <c r="L448" s="81">
        <f t="shared" si="7"/>
        <v>0</v>
      </c>
      <c r="M448" s="77" t="s">
        <v>15</v>
      </c>
      <c r="N448" s="80" t="s">
        <v>725</v>
      </c>
      <c r="O448" s="80" t="s">
        <v>15</v>
      </c>
      <c r="P448" s="80" t="s">
        <v>15</v>
      </c>
      <c r="Q448" s="80" t="s">
        <v>636</v>
      </c>
      <c r="R448" s="80" t="s">
        <v>9</v>
      </c>
      <c r="S448" s="80" t="s">
        <v>9</v>
      </c>
      <c r="T448" s="80" t="s">
        <v>5</v>
      </c>
      <c r="Y448" s="79">
        <v>2</v>
      </c>
      <c r="AR448" s="80" t="s">
        <v>15</v>
      </c>
      <c r="AS448" s="80" t="s">
        <v>15</v>
      </c>
      <c r="AU448" s="80" t="s">
        <v>761</v>
      </c>
      <c r="AV448" s="79">
        <v>33</v>
      </c>
    </row>
    <row r="449" spans="1:48" s="79" customFormat="1" ht="30" customHeight="1" x14ac:dyDescent="0.3">
      <c r="A449" s="77" t="s">
        <v>762</v>
      </c>
      <c r="B449" s="77" t="s">
        <v>721</v>
      </c>
      <c r="C449" s="77" t="s">
        <v>25</v>
      </c>
      <c r="D449" s="78">
        <f>[1]공량산출근거서!K429</f>
        <v>0</v>
      </c>
      <c r="E449" s="81">
        <f>TRUNC([1]단가대비표!O448,0)</f>
        <v>0</v>
      </c>
      <c r="F449" s="81">
        <f t="shared" si="4"/>
        <v>0</v>
      </c>
      <c r="G449" s="81">
        <f>TRUNC([1]단가대비표!P448,0)</f>
        <v>0</v>
      </c>
      <c r="H449" s="81">
        <f t="shared" si="5"/>
        <v>0</v>
      </c>
      <c r="I449" s="81">
        <f>TRUNC([1]단가대비표!V448,0)</f>
        <v>0</v>
      </c>
      <c r="J449" s="81">
        <f t="shared" si="6"/>
        <v>0</v>
      </c>
      <c r="K449" s="81">
        <f t="shared" si="7"/>
        <v>0</v>
      </c>
      <c r="L449" s="81">
        <f t="shared" si="7"/>
        <v>0</v>
      </c>
      <c r="M449" s="77" t="s">
        <v>15</v>
      </c>
      <c r="N449" s="80" t="s">
        <v>763</v>
      </c>
      <c r="O449" s="80" t="s">
        <v>15</v>
      </c>
      <c r="P449" s="80" t="s">
        <v>15</v>
      </c>
      <c r="Q449" s="80" t="s">
        <v>636</v>
      </c>
      <c r="R449" s="80" t="s">
        <v>9</v>
      </c>
      <c r="S449" s="80" t="s">
        <v>9</v>
      </c>
      <c r="T449" s="80" t="s">
        <v>5</v>
      </c>
      <c r="Y449" s="79">
        <v>2</v>
      </c>
      <c r="AR449" s="80" t="s">
        <v>15</v>
      </c>
      <c r="AS449" s="80" t="s">
        <v>15</v>
      </c>
      <c r="AU449" s="80" t="s">
        <v>764</v>
      </c>
      <c r="AV449" s="79">
        <v>34</v>
      </c>
    </row>
    <row r="450" spans="1:48" s="79" customFormat="1" ht="30" customHeight="1" x14ac:dyDescent="0.3">
      <c r="A450" s="77" t="s">
        <v>765</v>
      </c>
      <c r="B450" s="77" t="s">
        <v>648</v>
      </c>
      <c r="C450" s="77" t="s">
        <v>25</v>
      </c>
      <c r="D450" s="78">
        <f>[1]공량산출근거서!K430</f>
        <v>0</v>
      </c>
      <c r="E450" s="81">
        <f>TRUNC([1]단가대비표!O450,0)</f>
        <v>0</v>
      </c>
      <c r="F450" s="81">
        <f t="shared" si="4"/>
        <v>0</v>
      </c>
      <c r="G450" s="81">
        <f>TRUNC([1]단가대비표!P450,0)</f>
        <v>0</v>
      </c>
      <c r="H450" s="81">
        <f t="shared" si="5"/>
        <v>0</v>
      </c>
      <c r="I450" s="81">
        <f>TRUNC([1]단가대비표!V450,0)</f>
        <v>0</v>
      </c>
      <c r="J450" s="81">
        <f t="shared" si="6"/>
        <v>0</v>
      </c>
      <c r="K450" s="81">
        <f t="shared" si="7"/>
        <v>0</v>
      </c>
      <c r="L450" s="81">
        <f t="shared" si="7"/>
        <v>0</v>
      </c>
      <c r="M450" s="77" t="s">
        <v>15</v>
      </c>
      <c r="N450" s="80" t="s">
        <v>766</v>
      </c>
      <c r="O450" s="80" t="s">
        <v>15</v>
      </c>
      <c r="P450" s="80" t="s">
        <v>15</v>
      </c>
      <c r="Q450" s="80" t="s">
        <v>636</v>
      </c>
      <c r="R450" s="80" t="s">
        <v>9</v>
      </c>
      <c r="S450" s="80" t="s">
        <v>9</v>
      </c>
      <c r="T450" s="80" t="s">
        <v>5</v>
      </c>
      <c r="Y450" s="79">
        <v>2</v>
      </c>
      <c r="AR450" s="80" t="s">
        <v>15</v>
      </c>
      <c r="AS450" s="80" t="s">
        <v>15</v>
      </c>
      <c r="AU450" s="80" t="s">
        <v>767</v>
      </c>
      <c r="AV450" s="79">
        <v>35</v>
      </c>
    </row>
    <row r="451" spans="1:48" s="79" customFormat="1" ht="30" customHeight="1" x14ac:dyDescent="0.3">
      <c r="A451" s="77" t="s">
        <v>649</v>
      </c>
      <c r="B451" s="77" t="s">
        <v>650</v>
      </c>
      <c r="C451" s="77" t="s">
        <v>36</v>
      </c>
      <c r="D451" s="78">
        <v>1</v>
      </c>
      <c r="E451" s="81">
        <f>ROUNDDOWN(SUMIF(Y437:Y451, RIGHTB(N451, 1), H437:H451)*W451, 0)</f>
        <v>0</v>
      </c>
      <c r="F451" s="81">
        <f t="shared" si="4"/>
        <v>0</v>
      </c>
      <c r="G451" s="81">
        <v>0</v>
      </c>
      <c r="H451" s="81">
        <f t="shared" si="5"/>
        <v>0</v>
      </c>
      <c r="I451" s="81">
        <v>0</v>
      </c>
      <c r="J451" s="81">
        <f t="shared" si="6"/>
        <v>0</v>
      </c>
      <c r="K451" s="81">
        <f t="shared" si="7"/>
        <v>0</v>
      </c>
      <c r="L451" s="81">
        <f t="shared" si="7"/>
        <v>0</v>
      </c>
      <c r="M451" s="77" t="s">
        <v>15</v>
      </c>
      <c r="N451" s="80" t="s">
        <v>727</v>
      </c>
      <c r="O451" s="80" t="s">
        <v>15</v>
      </c>
      <c r="P451" s="80" t="s">
        <v>15</v>
      </c>
      <c r="Q451" s="80" t="s">
        <v>636</v>
      </c>
      <c r="R451" s="80" t="s">
        <v>9</v>
      </c>
      <c r="S451" s="80" t="s">
        <v>9</v>
      </c>
      <c r="T451" s="80" t="s">
        <v>9</v>
      </c>
      <c r="U451" s="79">
        <v>1</v>
      </c>
      <c r="V451" s="79">
        <v>0</v>
      </c>
      <c r="W451" s="79">
        <v>0.03</v>
      </c>
      <c r="AR451" s="80" t="s">
        <v>15</v>
      </c>
      <c r="AS451" s="80" t="s">
        <v>15</v>
      </c>
      <c r="AU451" s="80" t="s">
        <v>768</v>
      </c>
      <c r="AV451" s="79">
        <v>39</v>
      </c>
    </row>
    <row r="452" spans="1:48" s="79" customFormat="1" ht="30" customHeight="1" x14ac:dyDescent="0.3">
      <c r="A452" s="78"/>
      <c r="B452" s="78"/>
      <c r="C452" s="78"/>
      <c r="D452" s="78"/>
      <c r="E452" s="78"/>
      <c r="F452" s="78"/>
      <c r="G452" s="78"/>
      <c r="H452" s="78"/>
      <c r="I452" s="78"/>
      <c r="J452" s="78"/>
      <c r="K452" s="78"/>
      <c r="L452" s="78"/>
      <c r="M452" s="78"/>
    </row>
    <row r="453" spans="1:48" s="79" customFormat="1" ht="30" customHeight="1" x14ac:dyDescent="0.3">
      <c r="A453" s="78"/>
      <c r="B453" s="78"/>
      <c r="C453" s="78"/>
      <c r="D453" s="78"/>
      <c r="E453" s="78"/>
      <c r="F453" s="78"/>
      <c r="G453" s="78"/>
      <c r="H453" s="78"/>
      <c r="I453" s="78"/>
      <c r="J453" s="78"/>
      <c r="K453" s="78"/>
      <c r="L453" s="78"/>
      <c r="M453" s="78"/>
    </row>
    <row r="454" spans="1:48" s="79" customFormat="1" ht="30" customHeight="1" x14ac:dyDescent="0.3">
      <c r="A454" s="78"/>
      <c r="B454" s="78"/>
      <c r="C454" s="78"/>
      <c r="D454" s="78"/>
      <c r="E454" s="78"/>
      <c r="F454" s="78"/>
      <c r="G454" s="78"/>
      <c r="H454" s="78"/>
      <c r="I454" s="78"/>
      <c r="J454" s="78"/>
      <c r="K454" s="78"/>
      <c r="L454" s="78"/>
      <c r="M454" s="78"/>
    </row>
    <row r="455" spans="1:48" s="79" customFormat="1" ht="30" customHeight="1" x14ac:dyDescent="0.3">
      <c r="A455" s="78"/>
      <c r="B455" s="78"/>
      <c r="C455" s="78"/>
      <c r="D455" s="78"/>
      <c r="E455" s="78"/>
      <c r="F455" s="78"/>
      <c r="G455" s="78"/>
      <c r="H455" s="78"/>
      <c r="I455" s="78"/>
      <c r="J455" s="78"/>
      <c r="K455" s="78"/>
      <c r="L455" s="78"/>
      <c r="M455" s="78"/>
    </row>
    <row r="456" spans="1:48" s="79" customFormat="1" ht="30" customHeight="1" x14ac:dyDescent="0.3">
      <c r="A456" s="78"/>
      <c r="B456" s="78"/>
      <c r="C456" s="78"/>
      <c r="D456" s="78"/>
      <c r="E456" s="78"/>
      <c r="F456" s="78"/>
      <c r="G456" s="78"/>
      <c r="H456" s="78"/>
      <c r="I456" s="78"/>
      <c r="J456" s="78"/>
      <c r="K456" s="78"/>
      <c r="L456" s="78"/>
      <c r="M456" s="78"/>
    </row>
    <row r="457" spans="1:48" s="79" customFormat="1" ht="30" customHeight="1" x14ac:dyDescent="0.3">
      <c r="A457" s="78"/>
      <c r="B457" s="78"/>
      <c r="C457" s="78"/>
      <c r="D457" s="78"/>
      <c r="E457" s="78"/>
      <c r="F457" s="78"/>
      <c r="G457" s="78"/>
      <c r="H457" s="78"/>
      <c r="I457" s="78"/>
      <c r="J457" s="78"/>
      <c r="K457" s="78"/>
      <c r="L457" s="78"/>
      <c r="M457" s="78"/>
    </row>
    <row r="458" spans="1:48" s="79" customFormat="1" ht="30" customHeight="1" x14ac:dyDescent="0.3">
      <c r="A458" s="78"/>
      <c r="B458" s="78"/>
      <c r="C458" s="78"/>
      <c r="D458" s="78"/>
      <c r="E458" s="78"/>
      <c r="F458" s="78"/>
      <c r="G458" s="78"/>
      <c r="H458" s="78"/>
      <c r="I458" s="78"/>
      <c r="J458" s="78"/>
      <c r="K458" s="78"/>
      <c r="L458" s="78"/>
      <c r="M458" s="78"/>
    </row>
    <row r="459" spans="1:48" s="79" customFormat="1" ht="30" customHeight="1" x14ac:dyDescent="0.3">
      <c r="A459" s="77" t="s">
        <v>103</v>
      </c>
      <c r="B459" s="78"/>
      <c r="C459" s="78"/>
      <c r="D459" s="78"/>
      <c r="E459" s="78"/>
      <c r="F459" s="81">
        <f>SUM(F437:F458)</f>
        <v>0</v>
      </c>
      <c r="G459" s="78"/>
      <c r="H459" s="81">
        <f>SUM(H437:H458)</f>
        <v>0</v>
      </c>
      <c r="I459" s="78"/>
      <c r="J459" s="81">
        <f>SUM(J437:J458)</f>
        <v>0</v>
      </c>
      <c r="K459" s="78"/>
      <c r="L459" s="81">
        <f>SUM(L437:L458)</f>
        <v>0</v>
      </c>
      <c r="M459" s="78"/>
      <c r="N459" s="79" t="s">
        <v>494</v>
      </c>
    </row>
    <row r="460" spans="1:48" ht="30" customHeight="1" x14ac:dyDescent="0.3">
      <c r="A460" s="7" t="s">
        <v>206</v>
      </c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Q460" s="11" t="s">
        <v>629</v>
      </c>
    </row>
    <row r="461" spans="1:48" ht="30" customHeight="1" x14ac:dyDescent="0.3">
      <c r="A461" s="7" t="s">
        <v>209</v>
      </c>
      <c r="B461" s="7" t="s">
        <v>15</v>
      </c>
      <c r="C461" s="7" t="s">
        <v>36</v>
      </c>
      <c r="D461" s="12">
        <v>1</v>
      </c>
      <c r="E461" s="10"/>
      <c r="F461" s="10"/>
      <c r="G461" s="10"/>
      <c r="H461" s="10"/>
      <c r="I461" s="10"/>
      <c r="J461" s="10"/>
      <c r="K461" s="10"/>
      <c r="L461" s="10"/>
      <c r="M461" s="7" t="s">
        <v>653</v>
      </c>
      <c r="N461" s="11" t="s">
        <v>245</v>
      </c>
      <c r="O461" s="11" t="s">
        <v>15</v>
      </c>
      <c r="P461" s="11" t="s">
        <v>15</v>
      </c>
      <c r="Q461" s="11" t="s">
        <v>629</v>
      </c>
      <c r="R461" s="11" t="s">
        <v>9</v>
      </c>
      <c r="S461" s="11" t="s">
        <v>9</v>
      </c>
      <c r="T461" s="11" t="s">
        <v>5</v>
      </c>
      <c r="AR461" s="11" t="s">
        <v>15</v>
      </c>
      <c r="AS461" s="11" t="s">
        <v>15</v>
      </c>
      <c r="AU461" s="11" t="s">
        <v>73</v>
      </c>
      <c r="AV461">
        <v>96</v>
      </c>
    </row>
    <row r="462" spans="1:48" ht="30" customHeight="1" x14ac:dyDescent="0.3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</row>
    <row r="463" spans="1:48" ht="30" customHeight="1" x14ac:dyDescent="0.3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</row>
    <row r="464" spans="1:48" ht="30" customHeight="1" x14ac:dyDescent="0.3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</row>
    <row r="465" spans="1:13" ht="30" customHeight="1" x14ac:dyDescent="0.3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</row>
    <row r="466" spans="1:13" ht="30" customHeight="1" x14ac:dyDescent="0.3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</row>
    <row r="467" spans="1:13" ht="30" customHeight="1" x14ac:dyDescent="0.3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</row>
    <row r="468" spans="1:13" ht="30" customHeight="1" x14ac:dyDescent="0.3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</row>
    <row r="469" spans="1:13" ht="30" customHeight="1" x14ac:dyDescent="0.3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</row>
    <row r="470" spans="1:13" ht="30" customHeight="1" x14ac:dyDescent="0.3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</row>
    <row r="471" spans="1:13" ht="30" customHeight="1" x14ac:dyDescent="0.3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</row>
    <row r="472" spans="1:13" ht="30" customHeight="1" x14ac:dyDescent="0.3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</row>
    <row r="473" spans="1:13" ht="30" customHeight="1" x14ac:dyDescent="0.3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</row>
    <row r="474" spans="1:13" ht="30" customHeight="1" x14ac:dyDescent="0.3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</row>
    <row r="475" spans="1:13" ht="30" customHeight="1" x14ac:dyDescent="0.3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</row>
    <row r="476" spans="1:13" ht="30" customHeight="1" x14ac:dyDescent="0.3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</row>
    <row r="477" spans="1:13" ht="30" customHeight="1" x14ac:dyDescent="0.3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</row>
    <row r="478" spans="1:13" ht="30" customHeight="1" x14ac:dyDescent="0.3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</row>
    <row r="479" spans="1:13" ht="30" customHeight="1" x14ac:dyDescent="0.3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</row>
    <row r="480" spans="1:13" ht="30" customHeight="1" x14ac:dyDescent="0.3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</row>
    <row r="481" spans="1:14" ht="30" customHeight="1" x14ac:dyDescent="0.3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</row>
    <row r="482" spans="1:14" ht="30" customHeight="1" x14ac:dyDescent="0.3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</row>
    <row r="483" spans="1:14" ht="30" customHeight="1" x14ac:dyDescent="0.3">
      <c r="A483" s="7" t="s">
        <v>103</v>
      </c>
      <c r="B483" s="12"/>
      <c r="C483" s="12"/>
      <c r="D483" s="12"/>
      <c r="E483" s="12"/>
      <c r="F483" s="10"/>
      <c r="G483" s="12"/>
      <c r="H483" s="10"/>
      <c r="I483" s="12"/>
      <c r="J483" s="10"/>
      <c r="K483" s="12"/>
      <c r="L483" s="10"/>
      <c r="M483" s="12"/>
      <c r="N483" t="s">
        <v>494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7" type="noConversion"/>
  <pageMargins left="0.78736108541488647" right="0" top="0.39361110329627991" bottom="0.39361110329627991" header="0" footer="0"/>
  <pageSetup paperSize="9" scale="64" fitToHeight="0" orientation="landscape" r:id="rId1"/>
  <rowBreaks count="17" manualBreakCount="17">
    <brk id="27" max="1048575" man="1"/>
    <brk id="51" max="1048575" man="1"/>
    <brk id="75" max="1048575" man="1"/>
    <brk id="123" max="1048575" man="1"/>
    <brk id="147" max="1048575" man="1"/>
    <brk id="171" max="1048575" man="1"/>
    <brk id="195" max="1048575" man="1"/>
    <brk id="219" max="1048575" man="1"/>
    <brk id="243" max="1048575" man="1"/>
    <brk id="267" max="1048575" man="1"/>
    <brk id="291" max="1048575" man="1"/>
    <brk id="315" max="1048575" man="1"/>
    <brk id="339" max="1048575" man="1"/>
    <brk id="363" max="1048575" man="1"/>
    <brk id="387" max="1048575" man="1"/>
    <brk id="411" max="1048575" man="1"/>
    <brk id="43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디자인진흥원</cp:lastModifiedBy>
  <cp:revision>3</cp:revision>
  <cp:lastPrinted>2020-08-13T00:42:37Z</cp:lastPrinted>
  <dcterms:created xsi:type="dcterms:W3CDTF">2020-08-12T02:39:49Z</dcterms:created>
  <dcterms:modified xsi:type="dcterms:W3CDTF">2020-08-31T09:31:34Z</dcterms:modified>
  <cp:version>0906.0200.01</cp:version>
</cp:coreProperties>
</file>